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1"/>
  </bookViews>
  <sheets>
    <sheet name="Титул, п.п.1-4" sheetId="1" r:id="rId1"/>
    <sheet name="п.п. 5" sheetId="2" r:id="rId2"/>
    <sheet name="Показатели соц. эффект. деят." sheetId="3" r:id="rId3"/>
    <sheet name="Свод выплат" sheetId="4" r:id="rId4"/>
    <sheet name="Лист1" sheetId="5" r:id="rId5"/>
  </sheets>
  <definedNames>
    <definedName name="_xlnm.Print_Area" localSheetId="1">'п.п. 5'!$A$1:$J$296</definedName>
    <definedName name="_xlnm.Print_Area" localSheetId="2">'Показатели соц. эффект. деят.'!$B$1:$H$28</definedName>
    <definedName name="_xlnm.Print_Area" localSheetId="0">'Титул, п.п.1-4'!$A$1:$E$55</definedName>
  </definedNames>
  <calcPr fullCalcOnLoad="1"/>
</workbook>
</file>

<file path=xl/sharedStrings.xml><?xml version="1.0" encoding="utf-8"?>
<sst xmlns="http://schemas.openxmlformats.org/spreadsheetml/2006/main" count="421" uniqueCount="252">
  <si>
    <t xml:space="preserve">    </t>
  </si>
  <si>
    <t xml:space="preserve">                                                                                                                                                                 Приложение  № 1</t>
  </si>
  <si>
    <t xml:space="preserve">к  Порядку составления  и  утверждения плана  финансово-   </t>
  </si>
  <si>
    <t>хозяйственной деятельности  муниципальных бюджетных</t>
  </si>
  <si>
    <t xml:space="preserve"> и автономных учреждений города Твери</t>
  </si>
  <si>
    <t>"Утверждаю"</t>
  </si>
  <si>
    <t>Начальник</t>
  </si>
  <si>
    <r>
      <rPr>
        <sz val="11"/>
        <rFont val="Times New Roman"/>
        <family val="1"/>
      </rPr>
      <t xml:space="preserve">                                                                       </t>
    </r>
    <r>
      <rPr>
        <u val="single"/>
        <sz val="11"/>
        <rFont val="Times New Roman"/>
        <family val="1"/>
      </rPr>
      <t xml:space="preserve"> Управления образования администрации города Твери</t>
    </r>
  </si>
  <si>
    <t xml:space="preserve">                                                                          (наименование отраслевого (функционального) органа,</t>
  </si>
  <si>
    <t xml:space="preserve">                                                                              выполняющего функции и полномочия учредителя)</t>
  </si>
  <si>
    <r>
      <rPr>
        <sz val="11"/>
        <rFont val="Times New Roman"/>
        <family val="1"/>
      </rPr>
      <t xml:space="preserve">                                                                               _____________                     </t>
    </r>
    <r>
      <rPr>
        <u val="single"/>
        <sz val="11"/>
        <rFont val="Times New Roman"/>
        <family val="1"/>
      </rPr>
      <t xml:space="preserve"> Н.А.Афонина            </t>
    </r>
  </si>
  <si>
    <t xml:space="preserve">                                                                                                          (подпись)              (расшифровка подписи)</t>
  </si>
  <si>
    <t xml:space="preserve">                                                                                                "______"    _______________20____г.</t>
  </si>
  <si>
    <t>ИНН</t>
  </si>
  <si>
    <t>КПП</t>
  </si>
  <si>
    <t>Единицы измерения</t>
  </si>
  <si>
    <t>руб.</t>
  </si>
  <si>
    <t>План финансово-хозяйственной деятельности</t>
  </si>
  <si>
    <t>на 2016  год   и _____________________</t>
  </si>
  <si>
    <t xml:space="preserve">                                                                      (плановый период)</t>
  </si>
  <si>
    <t>муниципальное бюджетное дошкольное образовательное учреждение детский сад № 97 МБДОУ детский сад № 97</t>
  </si>
  <si>
    <t xml:space="preserve">                                 (полное и краткое наименование муниципального учреждения)</t>
  </si>
  <si>
    <t>Управление образования администрации города Твери</t>
  </si>
  <si>
    <t xml:space="preserve">                                 (наименование органа, выполняющего функции и полномочия учредителя)</t>
  </si>
  <si>
    <t xml:space="preserve"> </t>
  </si>
  <si>
    <t>Адрес фактического местонахождения учреждения:</t>
  </si>
  <si>
    <t>170040, г. Тверь, пр-т 50 лет Октября , д 32а</t>
  </si>
  <si>
    <r>
      <rPr>
        <sz val="12"/>
        <rFont val="Times New Roman"/>
        <family val="1"/>
      </rPr>
      <t xml:space="preserve">                 1. </t>
    </r>
    <r>
      <rPr>
        <b/>
        <sz val="12"/>
        <rFont val="Times New Roman"/>
        <family val="1"/>
      </rPr>
      <t>Цели деятельности учреждения</t>
    </r>
    <r>
      <rPr>
        <sz val="12"/>
        <rFont val="Times New Roman"/>
        <family val="1"/>
      </rPr>
      <t>: Основной целью образовательного процесса  детского сада является создание оптимальных условий для охраны и укрепления   физического  и психического здоровья детей, развития их индивидуальных способностей и необходимой  коррекции нарушений развития</t>
    </r>
  </si>
  <si>
    <r>
      <rPr>
        <sz val="12"/>
        <rFont val="Times New Roman"/>
        <family val="1"/>
      </rPr>
      <t xml:space="preserve"> 2. </t>
    </r>
    <r>
      <rPr>
        <b/>
        <sz val="12"/>
        <rFont val="Times New Roman"/>
        <family val="1"/>
      </rPr>
      <t>Виды деятельности учреждения</t>
    </r>
    <r>
      <rPr>
        <sz val="12"/>
        <rFont val="Times New Roman"/>
        <family val="1"/>
      </rPr>
      <t>:    реализация образовательных программ</t>
    </r>
  </si>
  <si>
    <r>
      <rPr>
        <sz val="12"/>
        <rFont val="Times New Roman"/>
        <family val="1"/>
      </rPr>
      <t xml:space="preserve">             3. </t>
    </r>
    <r>
      <rPr>
        <b/>
        <sz val="12"/>
        <rFont val="Times New Roman"/>
        <family val="1"/>
      </rPr>
      <t>Перечень услуг (работ)</t>
    </r>
    <r>
      <rPr>
        <sz val="12"/>
        <rFont val="Times New Roman"/>
        <family val="1"/>
      </rPr>
      <t xml:space="preserve">, относящихся в соответствии с уставом к основным </t>
    </r>
  </si>
  <si>
    <t xml:space="preserve">                                       видам деятельности учреждения, предоставление которых для физических и</t>
  </si>
  <si>
    <t>юридических лиц осуществляется за плату:  реализация  дополнительных      образовательных программ и оказывать дополнительные образовательные услуги.</t>
  </si>
  <si>
    <t xml:space="preserve">                                             4. Показатели финансового состояния учреждения ( на последнюю отчетную дату,</t>
  </si>
  <si>
    <t xml:space="preserve"> предшествующую дате составления Плана):</t>
  </si>
  <si>
    <t>НАИМЕНОВАНИЕ ПОКАЗАТЕЛЯ</t>
  </si>
  <si>
    <t>Сумма</t>
  </si>
  <si>
    <t>1. Нефинансовые активы, всего</t>
  </si>
  <si>
    <t>из них</t>
  </si>
  <si>
    <t xml:space="preserve"> недвижимое  имущества, всего</t>
  </si>
  <si>
    <t>в том числе:  остаточная стоимость</t>
  </si>
  <si>
    <t>особоценное движимое имущество, всего</t>
  </si>
  <si>
    <t>2. Финансовые активы, всего</t>
  </si>
  <si>
    <t xml:space="preserve">из них:                                                                                                                                </t>
  </si>
  <si>
    <t xml:space="preserve"> дебиторская задолженность по доходам</t>
  </si>
  <si>
    <t xml:space="preserve"> дебиторская задолженность по расходам</t>
  </si>
  <si>
    <t>3. Обязательства  всего,</t>
  </si>
  <si>
    <t>из них:</t>
  </si>
  <si>
    <t>просроченная  кредиторская задолженность</t>
  </si>
  <si>
    <t>5. Показатели по поступлениям и  выплатам муниципального учреждения</t>
  </si>
  <si>
    <t>Наименование показателя</t>
  </si>
  <si>
    <t>Планируемый очередной  финансовый  2016  год</t>
  </si>
  <si>
    <t>1-вый год планового периода ________год</t>
  </si>
  <si>
    <t>2-вый год планового периода ________год</t>
  </si>
  <si>
    <t>ВСЕГО</t>
  </si>
  <si>
    <t>В том числе по кварталам</t>
  </si>
  <si>
    <t>по лицевым счетам</t>
  </si>
  <si>
    <t>по счетам, открытым в кредитных организациях</t>
  </si>
  <si>
    <t xml:space="preserve"> I</t>
  </si>
  <si>
    <t xml:space="preserve"> II</t>
  </si>
  <si>
    <t xml:space="preserve"> III</t>
  </si>
  <si>
    <t xml:space="preserve"> IV</t>
  </si>
  <si>
    <t>Планируемый остаток средств на начало планируемого года</t>
  </si>
  <si>
    <t>в том числе:</t>
  </si>
  <si>
    <t>Субсидии на финансовое обеспечение выполнения муниципального задания:</t>
  </si>
  <si>
    <t>Субсидия на организацию предоставления общедоступного и бесплатного дошкольного образования детей в муниципальных образовательных организациях, реализующих основную общеобразовательную программу дошкольного образования</t>
  </si>
  <si>
    <t>собственные средства бюджета города</t>
  </si>
  <si>
    <t>Субвенция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</si>
  <si>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Cубсидии на иные цели</t>
  </si>
  <si>
    <t>в том числе за счет собственных средств бюджета города</t>
  </si>
  <si>
    <t>Субсидия на обеспечение комплексной безопастности зданий и помещений образовательных учреждений, реализующих основную общеобразовательную программу дошкольного образования</t>
  </si>
  <si>
    <t>Субсидия на осуществление комплекса мер по обеспечению теплового режима и энергосбережения в дошкольных образовательных учреждениях</t>
  </si>
  <si>
    <t>Субсидия на реализацию предложений жителей города Твери</t>
  </si>
  <si>
    <t>в том числе за счет средств областного бюджета</t>
  </si>
  <si>
    <t>Субсидия на выплату компенсации части родительской платы за присмотр и уход за ребенком в образовательных организациях и иных образовательных организациях (за исключением государственных образовательных организаций), реализующих основную общеобразовательную программу дошкольного образования, за счет средств областного бюджета</t>
  </si>
  <si>
    <t>Обеспечение энергосбережения в образовательных учреждениях города Твери в 2012-2014 годах</t>
  </si>
  <si>
    <t>Обеспечение теплового режима в образовательных учреждениях в 2012-2014 годах</t>
  </si>
  <si>
    <t>Субсидии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</t>
  </si>
  <si>
    <t>Гранты в форме субсидий, в том числе предоставляемых по результатам конкурсов</t>
  </si>
  <si>
    <t>Поступления от оказания  учреждением услуг (выполнения работ),относящихся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всего:</t>
  </si>
  <si>
    <t xml:space="preserve"> родительская плата за содержание детей в детских дошкольных учреждений</t>
  </si>
  <si>
    <t>родительская плата за содержание детей в муниципальных детских оздоровительных лагерях</t>
  </si>
  <si>
    <t>Поступление от иной приносящей доход деятельности, всего:</t>
  </si>
  <si>
    <t>доходы от оказания услуг учреждением (платные услуги -кружки)</t>
  </si>
  <si>
    <t>Поступления от реализации ценных бумаг (для муниципальных автономных учреждений, а также муниципальных бюджетных учреждений в случаях, установленных федеральными законами)</t>
  </si>
  <si>
    <t>Поступления учреждениям, осуществляющим медицинскую деятельность в системе обязательного медицинского страхования</t>
  </si>
  <si>
    <t>Безвозмездные поступления, всего</t>
  </si>
  <si>
    <t>добровольные пожертвования от юридических и физических лиц</t>
  </si>
  <si>
    <t xml:space="preserve">гранты, премии </t>
  </si>
  <si>
    <t>Планируемый остаток средств на конец планируемого года</t>
  </si>
  <si>
    <t>Субсидии на выполнение муниципального задания:</t>
  </si>
  <si>
    <t>Оплата труда и начисления на выплаты по оплате труда, всего,</t>
  </si>
  <si>
    <t>заработная плата (КЭСР 211)</t>
  </si>
  <si>
    <t>прочие выплаты (КЭСР 212)</t>
  </si>
  <si>
    <t>начисления на выплаты по оплате труда (КЭСР 213)</t>
  </si>
  <si>
    <t>Оплата работ, услуг, всего</t>
  </si>
  <si>
    <t>Услуги связи (КЭСР 221)</t>
  </si>
  <si>
    <t>Транспортные услуги (КЭСР 222)</t>
  </si>
  <si>
    <t>Коммунальные услуги  (КЭСР 223) всего</t>
  </si>
  <si>
    <t>оплата за теплоэнергию на отопление и технологические нужды (СубКОСГУ 001.00.01)</t>
  </si>
  <si>
    <t>оплата потребления газа</t>
  </si>
  <si>
    <t>оплата потребления электроэнергии (СубКОСГУ 001.00.03)</t>
  </si>
  <si>
    <t>оплата водоснабжения и водоотведения  (СубКОСГУ 001.00.04)</t>
  </si>
  <si>
    <t>Арендная плата за пользование имуществом</t>
  </si>
  <si>
    <t>аварийный ремонт зданий и сооружений</t>
  </si>
  <si>
    <t xml:space="preserve">обслуживание системы водоочистной </t>
  </si>
  <si>
    <t xml:space="preserve">услуги по вывозу мусора </t>
  </si>
  <si>
    <t>Подготовка, обслуживание и ремонт тепловых узлов,теплосчетчиков (подготовка к отопительному сезону) (СубКОСГУ 001.00.07)</t>
  </si>
  <si>
    <t xml:space="preserve">Работы по гидропромывке и гидровлическим испытаниям </t>
  </si>
  <si>
    <t>вневедомственная охрана (КЭСР 225 мероп. 03.07.01)</t>
  </si>
  <si>
    <t>расходы на проведение противопожарных мероприятий (КЭСР 225 мероп. )</t>
  </si>
  <si>
    <t>услуги по стирке белья (КЭСР 225 мероп. 03.07.04)</t>
  </si>
  <si>
    <t>расходы на дератизацию и дезинсекцию (КЭСР 225 мероп. 03.07.05)</t>
  </si>
  <si>
    <t>Прочие работы, услуги (КЭСР 226), всего</t>
  </si>
  <si>
    <t>медосмотр персонала</t>
  </si>
  <si>
    <t>Сангигобучение</t>
  </si>
  <si>
    <t>обслуживание программ</t>
  </si>
  <si>
    <t>обслуживание тревожной кнопки</t>
  </si>
  <si>
    <t>дератизация</t>
  </si>
  <si>
    <t xml:space="preserve">вневедомственная охрана </t>
  </si>
  <si>
    <t>Пособия по социальной помощи населению, всего</t>
  </si>
  <si>
    <t>пенсии и выплаты по пенсионному и медицинскому страхованию населения</t>
  </si>
  <si>
    <t>Прочие расходы (КЭСР 290) всего</t>
  </si>
  <si>
    <t>оплата налога на транспорт и имущество ( КЭСР 290  СубКОСГУ 001.00.05)</t>
  </si>
  <si>
    <t>плата за негативное воздействие на окружающую среду (КЭСР 290 мероп. 01.01.01)</t>
  </si>
  <si>
    <t>Поступление нефинансовых активов, всего (код группы КОСГУ 300)</t>
  </si>
  <si>
    <t xml:space="preserve">приобретение основных средств </t>
  </si>
  <si>
    <t>приобретение нематериальных активов</t>
  </si>
  <si>
    <t>Увеличение стоимости непроизводственных активов</t>
  </si>
  <si>
    <t>Приобретение материальных запасов  (КЭСР 340)</t>
  </si>
  <si>
    <t xml:space="preserve">картриджи для системы водоочистной </t>
  </si>
  <si>
    <t xml:space="preserve">медикаменты, перевязочные средства и прочие лечебные расходы </t>
  </si>
  <si>
    <t xml:space="preserve">продукты питания </t>
  </si>
  <si>
    <t xml:space="preserve">прочие расходные материалы  чистящие моющие средства электролмповая продукция </t>
  </si>
  <si>
    <t>прочие расходные материалы и предметы снабжения (в части расходных материалов)  (КЭСР 340 мероп. 03.02.35)</t>
  </si>
  <si>
    <t>прочие расходные материалы и предметы снабжения (в части расходных материалов)канцелярские товары (КЭСР 340 мероп. 01.01.01)</t>
  </si>
  <si>
    <t>Поступление финансовых активов, всего</t>
  </si>
  <si>
    <t>приобретение ценных бумаг (для автономных учреждений, а также бюджетных учреждений в случаях, установленных федеральными законами)</t>
  </si>
  <si>
    <t>Увеличение стоимости акций и иных форм участия в капитале</t>
  </si>
  <si>
    <t>Иные выплаты, не запрещенные законодательством РФ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</si>
  <si>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</si>
  <si>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оплата за теплоэнергию на отопление и технологические нужды</t>
  </si>
  <si>
    <t>оплата потребления электроэнергии</t>
  </si>
  <si>
    <t>оплата водоснабжения и водоотведения</t>
  </si>
  <si>
    <t xml:space="preserve">работы, услуги по содержанию имущества </t>
  </si>
  <si>
    <t xml:space="preserve">Прочие работы, услуги </t>
  </si>
  <si>
    <t xml:space="preserve">Прочие расходы </t>
  </si>
  <si>
    <t>приобретение основных средств (КЭСР 310  мероп. 01.01.15)</t>
  </si>
  <si>
    <t>Приобретение материальных запасов (КЭСР 340  мероп. 01.01.15)</t>
  </si>
  <si>
    <t xml:space="preserve">расходы на благоустройство территорий </t>
  </si>
  <si>
    <t>Выплаты за счет субсидий на иные цели (в разрезе кода субсидии, кода КОСГУ)</t>
  </si>
  <si>
    <t>Субсидия на укрепление материально-технической базы образовательных учреждений, реализующих основную общеобразовательную программу дошкольного образования</t>
  </si>
  <si>
    <t>приобретение основных средств (КЭСР 310  мероп. 01.01.08)</t>
  </si>
  <si>
    <t>работы, услуги по содержанию имущества (КЭСР 225)всего</t>
  </si>
  <si>
    <t>обслуживание тревожной сигнализации</t>
  </si>
  <si>
    <t xml:space="preserve">обслуживание теплоузлов </t>
  </si>
  <si>
    <t>обслуживание теплосчетчиков</t>
  </si>
  <si>
    <t xml:space="preserve"> подготовка к отопительному сезону </t>
  </si>
  <si>
    <t>оплата текущего ремонта оборудования и инвентаря</t>
  </si>
  <si>
    <t>Обслуживание АПС, электроустановок и ПАК "Стрелец-мониторинг" (мероп. 01.01.09)</t>
  </si>
  <si>
    <t>Замеры сопротивления  (мероп. 01.01.10)</t>
  </si>
  <si>
    <t xml:space="preserve">медосмотр персонала, сангикобучение </t>
  </si>
  <si>
    <t>Замена приборов по передаче извещения о пожаре (СубКОСГУ 01.01.11)</t>
  </si>
  <si>
    <t>расходы на проведение противопожарных мероприятий</t>
  </si>
  <si>
    <t>работы, услуги по содержанию имущества (КЭСР 225) всего</t>
  </si>
  <si>
    <t>Поверка, ремонт и замена УТЭ (мероп. 01.01.13)</t>
  </si>
  <si>
    <t>Изготовление энергетического паспорта (мероп. 01.01.11)</t>
  </si>
  <si>
    <t>Замена оконных блоков (СубКОСГУ 70.07.01)</t>
  </si>
  <si>
    <t>Субсидия на развитие сети дошкольного образования в городе Твери с целью обеспечения доступности дошкольного образования</t>
  </si>
  <si>
    <t>Разборка и восстановление асфальтового покрытия</t>
  </si>
  <si>
    <t>приобретение основных средств (КЭСР 310  мероп. 01.01.04)</t>
  </si>
  <si>
    <t>Приобретение материальных запасов (КЭСР 340  мероп. 01.01.04)</t>
  </si>
  <si>
    <t>Обслуживание АПС</t>
  </si>
  <si>
    <t>Услуги банка</t>
  </si>
  <si>
    <t xml:space="preserve">программное обеспечение </t>
  </si>
  <si>
    <t>Социальное обеспечение (КЭСР 262), всего</t>
  </si>
  <si>
    <t>Субсидия на реализцию мероприятий по обращениям, поступающим к депутатам Законодательного собрания Тверской области за счет средств областного бюджета</t>
  </si>
  <si>
    <t>приобретение основных средств (КЭСР 310  мероп. 70.07.03)</t>
  </si>
  <si>
    <t>родительская плата за содержание детей в детских дошкольных учреждений</t>
  </si>
  <si>
    <t xml:space="preserve">оплата налога на транспорт и имущество </t>
  </si>
  <si>
    <t>Приобретение материальных запасов</t>
  </si>
  <si>
    <t>продукты питания (КЭСР 340 Суб КОСГУ 001.00.06)</t>
  </si>
  <si>
    <t>Выплаты за счет иной приносящей доход деятельности и иных поступлений (в разрезе кода КОСГУ)</t>
  </si>
  <si>
    <t>1. Объем публичных обязательств , всего</t>
  </si>
  <si>
    <t>2. Средства во временном распоряжении, всего</t>
  </si>
  <si>
    <t>Заведующий МБДОУ детский сад № 97</t>
  </si>
  <si>
    <t>Г.И.Пантелеймова</t>
  </si>
  <si>
    <t>Главный бухгалтер МБДОУ детский сад №97</t>
  </si>
  <si>
    <t>3. Показатели социальной эффективности деятельности</t>
  </si>
  <si>
    <t>Ед. измерения</t>
  </si>
  <si>
    <t>Планируемый финансовый год  2016</t>
  </si>
  <si>
    <t>всего</t>
  </si>
  <si>
    <t>в том числе по кварталам</t>
  </si>
  <si>
    <t>I</t>
  </si>
  <si>
    <t>II</t>
  </si>
  <si>
    <t>III</t>
  </si>
  <si>
    <t>IV</t>
  </si>
  <si>
    <t>Среднесписочная численность</t>
  </si>
  <si>
    <t>чел.</t>
  </si>
  <si>
    <t>Средняя заработная плата сотрудников</t>
  </si>
  <si>
    <t>Фонд оплаты труда 210</t>
  </si>
  <si>
    <t>тыс. руб.</t>
  </si>
  <si>
    <t>Оплата труда (КОСГУ  211)</t>
  </si>
  <si>
    <t>Количество потребителей, пользующихся услугами учреждения на бесплатной основе</t>
  </si>
  <si>
    <t xml:space="preserve">ед. </t>
  </si>
  <si>
    <t>Количество потребителей, пользующихся услугами учреждения на платной основе</t>
  </si>
  <si>
    <t>ед.</t>
  </si>
  <si>
    <t>Приложение на __________л.</t>
  </si>
  <si>
    <t xml:space="preserve">                                                                                (подпись)                   (расшифровка подписи)</t>
  </si>
  <si>
    <t xml:space="preserve">                                                                                (подпись)                  (расшифровка подписи)</t>
  </si>
  <si>
    <t>тел. ___________</t>
  </si>
  <si>
    <t>"_____"__________________201__г.</t>
  </si>
  <si>
    <t>Свод выплат к Плану финансово-хозяйственной деятельности на 2016 год по состоянию на 20.01.2016 г.</t>
  </si>
  <si>
    <t>Выплаты на 2015 год</t>
  </si>
  <si>
    <t>Субсидия на выполнение муниципального задания</t>
  </si>
  <si>
    <t>Субсидия на иные цели</t>
  </si>
  <si>
    <t>Расходы за счет средств от принсящей доход деятельности</t>
  </si>
  <si>
    <t>Выплаты всего:</t>
  </si>
  <si>
    <t>Оплата труда и начисления на выплаты по оплате труда,всего:</t>
  </si>
  <si>
    <t>Заработная плата (ст.211)</t>
  </si>
  <si>
    <t>Прочие выплаты (ст.212)</t>
  </si>
  <si>
    <t>Начисления на выплаты по оплате труда (с.213)</t>
  </si>
  <si>
    <t>Оплата работ,услуг,всего:</t>
  </si>
  <si>
    <t>Услуги свзяи (ст.221)</t>
  </si>
  <si>
    <t>Транспортные услуги( ст.222)</t>
  </si>
  <si>
    <t>Коммунальные услуги (ст.223)</t>
  </si>
  <si>
    <t>Арендная плата за пользование имуществом (ст.224)</t>
  </si>
  <si>
    <t>Работы,услуги по соедержанию имущества (ст.225)</t>
  </si>
  <si>
    <t>Прочие работы,услуги (ст.226)</t>
  </si>
  <si>
    <t>Прочие расходы (ст.290)</t>
  </si>
  <si>
    <t>Поступление нефинансовых активов ,всего</t>
  </si>
  <si>
    <t>увеличение стоимости основных средств (ст.310)</t>
  </si>
  <si>
    <t>увеличение стоимости материальных запасов (ст.340)</t>
  </si>
  <si>
    <t>Главный бухгалтер</t>
  </si>
  <si>
    <t>Исполнитель гл.бухгалтер</t>
  </si>
  <si>
    <t>Тел.44-64-87</t>
  </si>
  <si>
    <t>на 30.06.2016</t>
  </si>
  <si>
    <t>Субсидия на обеспечение комплексной безопасности зданий и помещений образовательных учреждений, реализующих основную общеобразовательную программу дошкольного образования</t>
  </si>
  <si>
    <t>работы, услуги по содержанию имущества  всего</t>
  </si>
  <si>
    <r>
      <t xml:space="preserve">работы, услуги по содержанию имущества (КЭСР </t>
    </r>
    <r>
      <rPr>
        <b/>
        <sz val="10"/>
        <rFont val="Arial"/>
        <family val="2"/>
      </rPr>
      <t>225</t>
    </r>
    <r>
      <rPr>
        <b/>
        <sz val="8"/>
        <rFont val="Arial"/>
        <family val="2"/>
      </rPr>
      <t>), всего</t>
    </r>
  </si>
  <si>
    <r>
      <t xml:space="preserve">Прочие работы, услуги (КЭСР </t>
    </r>
    <r>
      <rPr>
        <b/>
        <sz val="10"/>
        <rFont val="Arial"/>
        <family val="2"/>
      </rPr>
      <t>226</t>
    </r>
    <r>
      <rPr>
        <b/>
        <sz val="8"/>
        <rFont val="Arial"/>
        <family val="2"/>
      </rPr>
      <t>), всего</t>
    </r>
  </si>
  <si>
    <t>Валка деревьев  мер. 01.01.21</t>
  </si>
  <si>
    <t>Капитальный ремонт зданий 01.01.04</t>
  </si>
  <si>
    <t>Замена оконных блоков (суб Косгу 70.07.03)</t>
  </si>
  <si>
    <t>Приобретение материальных запасов КЭСР 340</t>
  </si>
  <si>
    <t>I. Поступления, всего:</t>
  </si>
  <si>
    <t>II. Выплаты, всего:</t>
  </si>
  <si>
    <t xml:space="preserve">А.В. Берёзкина </t>
  </si>
  <si>
    <r>
      <t xml:space="preserve">Руководитель учреждения           ___________________  </t>
    </r>
    <r>
      <rPr>
        <u val="single"/>
        <sz val="10"/>
        <rFont val="Arial"/>
        <family val="2"/>
      </rPr>
      <t>Пантелеймова Г.И.</t>
    </r>
  </si>
  <si>
    <r>
      <t xml:space="preserve">Главный бухгалтер учреждения ___________________    </t>
    </r>
    <r>
      <rPr>
        <u val="single"/>
        <sz val="10"/>
        <rFont val="Arial"/>
        <family val="2"/>
      </rPr>
      <t>Берёзкина А.В.</t>
    </r>
  </si>
  <si>
    <t>Исполнитель                              ___________________  Берёзкина А.В.</t>
  </si>
  <si>
    <t>Берёзкина А.В.</t>
  </si>
  <si>
    <t>Социальные выплаты (ст. 262)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</si>
</sst>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#,##0.00_ ;[Red]\-#,##0.00\ "/>
    <numFmt numFmtId="166" formatCode="0.0"/>
    <numFmt numFmtId="167" formatCode="#,##0.00;[Red]\-#,##0.00"/>
    <numFmt numFmtId="168" formatCode="000\.00\.00"/>
    <numFmt numFmtId="169" formatCode="000"/>
    <numFmt numFmtId="170" formatCode="00\.00\.00"/>
    <numFmt numFmtId="171" formatCode="000\.00\.0000"/>
    <numFmt numFmtId="172" formatCode="000\.000\.000"/>
    <numFmt numFmtId="173" formatCode="000\.00\.000\.0"/>
    <numFmt numFmtId="174" formatCode="0000000000"/>
    <numFmt numFmtId="175" formatCode="0000"/>
    <numFmt numFmtId="176" formatCode="#\ ##0.00;[Red]\-#\ ##0.00;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0.0000"/>
  </numFmts>
  <fonts count="63">
    <font>
      <sz val="10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4" applyNumberFormat="1" applyFont="1" applyFill="1" applyBorder="1" applyAlignment="1" applyProtection="1">
      <alignment horizontal="center" wrapText="1"/>
      <protection hidden="1"/>
    </xf>
    <xf numFmtId="0" fontId="10" fillId="0" borderId="10" xfId="54" applyNumberFormat="1" applyFont="1" applyFill="1" applyBorder="1" applyAlignment="1" applyProtection="1">
      <alignment horizontal="center"/>
      <protection hidden="1"/>
    </xf>
    <xf numFmtId="0" fontId="10" fillId="0" borderId="10" xfId="0" applyFont="1" applyBorder="1" applyAlignment="1">
      <alignment horizontal="center"/>
    </xf>
    <xf numFmtId="0" fontId="9" fillId="0" borderId="10" xfId="54" applyNumberFormat="1" applyFont="1" applyFill="1" applyBorder="1" applyAlignment="1" applyProtection="1">
      <alignment vertical="center" wrapText="1"/>
      <protection hidden="1"/>
    </xf>
    <xf numFmtId="164" fontId="9" fillId="0" borderId="10" xfId="54" applyNumberFormat="1" applyFont="1" applyFill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0" fillId="33" borderId="10" xfId="54" applyNumberFormat="1" applyFont="1" applyFill="1" applyBorder="1" applyAlignment="1" applyProtection="1">
      <alignment vertical="center" wrapText="1"/>
      <protection hidden="1"/>
    </xf>
    <xf numFmtId="164" fontId="10" fillId="33" borderId="10" xfId="54" applyNumberFormat="1" applyFont="1" applyFill="1" applyBorder="1" applyAlignment="1" applyProtection="1">
      <alignment/>
      <protection hidden="1"/>
    </xf>
    <xf numFmtId="0" fontId="10" fillId="0" borderId="10" xfId="54" applyNumberFormat="1" applyFont="1" applyFill="1" applyBorder="1" applyAlignment="1" applyProtection="1">
      <alignment vertical="center" wrapText="1"/>
      <protection hidden="1"/>
    </xf>
    <xf numFmtId="2" fontId="10" fillId="33" borderId="10" xfId="54" applyNumberFormat="1" applyFont="1" applyFill="1" applyBorder="1" applyAlignment="1" applyProtection="1">
      <alignment vertical="center" wrapText="1"/>
      <protection hidden="1"/>
    </xf>
    <xf numFmtId="2" fontId="10" fillId="0" borderId="10" xfId="54" applyNumberFormat="1" applyFont="1" applyFill="1" applyBorder="1" applyAlignment="1" applyProtection="1">
      <alignment vertical="center" wrapText="1"/>
      <protection hidden="1"/>
    </xf>
    <xf numFmtId="164" fontId="10" fillId="0" borderId="10" xfId="54" applyNumberFormat="1" applyFont="1" applyFill="1" applyBorder="1" applyAlignment="1" applyProtection="1">
      <alignment/>
      <protection hidden="1"/>
    </xf>
    <xf numFmtId="0" fontId="9" fillId="0" borderId="12" xfId="54" applyNumberFormat="1" applyFont="1" applyFill="1" applyBorder="1" applyAlignment="1" applyProtection="1">
      <alignment vertical="center" wrapText="1"/>
      <protection hidden="1"/>
    </xf>
    <xf numFmtId="164" fontId="9" fillId="33" borderId="10" xfId="54" applyNumberFormat="1" applyFont="1" applyFill="1" applyBorder="1" applyAlignment="1" applyProtection="1">
      <alignment/>
      <protection hidden="1"/>
    </xf>
    <xf numFmtId="0" fontId="9" fillId="0" borderId="13" xfId="54" applyNumberFormat="1" applyFont="1" applyFill="1" applyBorder="1" applyAlignment="1" applyProtection="1">
      <alignment vertical="center" wrapText="1"/>
      <protection hidden="1"/>
    </xf>
    <xf numFmtId="164" fontId="9" fillId="0" borderId="13" xfId="54" applyNumberFormat="1" applyFont="1" applyFill="1" applyBorder="1" applyAlignment="1" applyProtection="1">
      <alignment/>
      <protection hidden="1"/>
    </xf>
    <xf numFmtId="0" fontId="0" fillId="0" borderId="13" xfId="0" applyFill="1" applyBorder="1" applyAlignment="1">
      <alignment/>
    </xf>
    <xf numFmtId="0" fontId="13" fillId="0" borderId="14" xfId="54" applyNumberFormat="1" applyFont="1" applyFill="1" applyBorder="1" applyAlignment="1" applyProtection="1">
      <alignment vertical="center" wrapText="1"/>
      <protection hidden="1"/>
    </xf>
    <xf numFmtId="164" fontId="9" fillId="0" borderId="15" xfId="54" applyNumberFormat="1" applyFont="1" applyFill="1" applyBorder="1" applyAlignment="1" applyProtection="1">
      <alignment/>
      <protection hidden="1"/>
    </xf>
    <xf numFmtId="0" fontId="0" fillId="0" borderId="16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10" xfId="0" applyNumberFormat="1" applyFill="1" applyBorder="1" applyAlignment="1">
      <alignment/>
    </xf>
    <xf numFmtId="0" fontId="9" fillId="0" borderId="17" xfId="55" applyNumberFormat="1" applyFont="1" applyFill="1" applyBorder="1" applyAlignment="1" applyProtection="1">
      <alignment vertical="center" wrapText="1"/>
      <protection hidden="1"/>
    </xf>
    <xf numFmtId="0" fontId="0" fillId="34" borderId="0" xfId="0" applyFill="1" applyAlignment="1">
      <alignment/>
    </xf>
    <xf numFmtId="0" fontId="9" fillId="0" borderId="10" xfId="0" applyFont="1" applyFill="1" applyBorder="1" applyAlignment="1">
      <alignment/>
    </xf>
    <xf numFmtId="0" fontId="9" fillId="34" borderId="10" xfId="54" applyNumberFormat="1" applyFont="1" applyFill="1" applyBorder="1" applyAlignment="1" applyProtection="1">
      <alignment vertical="center" wrapText="1"/>
      <protection hidden="1"/>
    </xf>
    <xf numFmtId="164" fontId="9" fillId="34" borderId="10" xfId="54" applyNumberFormat="1" applyFont="1" applyFill="1" applyBorder="1" applyAlignment="1" applyProtection="1">
      <alignment/>
      <protection hidden="1"/>
    </xf>
    <xf numFmtId="0" fontId="10" fillId="0" borderId="12" xfId="54" applyNumberFormat="1" applyFont="1" applyFill="1" applyBorder="1" applyAlignment="1" applyProtection="1">
      <alignment vertical="center" wrapText="1"/>
      <protection hidden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8" fillId="0" borderId="18" xfId="0" applyFont="1" applyBorder="1" applyAlignment="1">
      <alignment horizontal="center" wrapText="1"/>
    </xf>
    <xf numFmtId="2" fontId="18" fillId="0" borderId="19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2" fontId="18" fillId="0" borderId="20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4" fontId="10" fillId="33" borderId="10" xfId="54" applyNumberFormat="1" applyFont="1" applyFill="1" applyBorder="1" applyAlignment="1" applyProtection="1">
      <alignment vertical="center" wrapText="1"/>
      <protection hidden="1"/>
    </xf>
    <xf numFmtId="4" fontId="10" fillId="0" borderId="10" xfId="54" applyNumberFormat="1" applyFont="1" applyFill="1" applyBorder="1" applyAlignment="1" applyProtection="1">
      <alignment vertical="center" wrapText="1"/>
      <protection hidden="1"/>
    </xf>
    <xf numFmtId="4" fontId="10" fillId="0" borderId="10" xfId="54" applyNumberFormat="1" applyFont="1" applyFill="1" applyBorder="1" applyAlignment="1" applyProtection="1">
      <alignment/>
      <protection hidden="1"/>
    </xf>
    <xf numFmtId="4" fontId="9" fillId="0" borderId="10" xfId="54" applyNumberFormat="1" applyFont="1" applyFill="1" applyBorder="1" applyAlignment="1" applyProtection="1">
      <alignment/>
      <protection hidden="1"/>
    </xf>
    <xf numFmtId="4" fontId="9" fillId="33" borderId="10" xfId="54" applyNumberFormat="1" applyFont="1" applyFill="1" applyBorder="1" applyAlignment="1" applyProtection="1">
      <alignment vertical="center" wrapText="1"/>
      <protection hidden="1"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16" fillId="0" borderId="10" xfId="0" applyFont="1" applyFill="1" applyBorder="1" applyAlignment="1">
      <alignment/>
    </xf>
    <xf numFmtId="164" fontId="9" fillId="0" borderId="12" xfId="54" applyNumberFormat="1" applyFont="1" applyFill="1" applyBorder="1" applyAlignment="1" applyProtection="1">
      <alignment/>
      <protection hidden="1"/>
    </xf>
    <xf numFmtId="164" fontId="9" fillId="0" borderId="22" xfId="54" applyNumberFormat="1" applyFont="1" applyFill="1" applyBorder="1" applyAlignment="1" applyProtection="1">
      <alignment/>
      <protection hidden="1"/>
    </xf>
    <xf numFmtId="0" fontId="23" fillId="0" borderId="10" xfId="54" applyNumberFormat="1" applyFont="1" applyFill="1" applyBorder="1" applyAlignment="1" applyProtection="1">
      <alignment vertical="center" wrapText="1"/>
      <protection hidden="1"/>
    </xf>
    <xf numFmtId="164" fontId="23" fillId="0" borderId="10" xfId="54" applyNumberFormat="1" applyFont="1" applyFill="1" applyBorder="1" applyAlignment="1" applyProtection="1">
      <alignment/>
      <protection hidden="1"/>
    </xf>
    <xf numFmtId="0" fontId="23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164" fontId="24" fillId="0" borderId="10" xfId="54" applyNumberFormat="1" applyFont="1" applyFill="1" applyBorder="1" applyAlignment="1" applyProtection="1">
      <alignment/>
      <protection hidden="1"/>
    </xf>
    <xf numFmtId="0" fontId="10" fillId="35" borderId="10" xfId="54" applyNumberFormat="1" applyFont="1" applyFill="1" applyBorder="1" applyAlignment="1" applyProtection="1">
      <alignment vertical="center" wrapText="1"/>
      <protection hidden="1"/>
    </xf>
    <xf numFmtId="164" fontId="9" fillId="35" borderId="10" xfId="54" applyNumberFormat="1" applyFont="1" applyFill="1" applyBorder="1" applyAlignment="1" applyProtection="1">
      <alignment/>
      <protection hidden="1"/>
    </xf>
    <xf numFmtId="165" fontId="0" fillId="35" borderId="0" xfId="0" applyNumberFormat="1" applyFill="1" applyAlignment="1">
      <alignment/>
    </xf>
    <xf numFmtId="0" fontId="9" fillId="35" borderId="10" xfId="54" applyNumberFormat="1" applyFont="1" applyFill="1" applyBorder="1" applyAlignment="1" applyProtection="1">
      <alignment vertical="center" wrapText="1"/>
      <protection hidden="1"/>
    </xf>
    <xf numFmtId="164" fontId="9" fillId="0" borderId="17" xfId="54" applyNumberFormat="1" applyFont="1" applyFill="1" applyBorder="1" applyAlignment="1" applyProtection="1">
      <alignment/>
      <protection hidden="1"/>
    </xf>
    <xf numFmtId="0" fontId="0" fillId="0" borderId="19" xfId="0" applyFill="1" applyBorder="1" applyAlignment="1">
      <alignment/>
    </xf>
    <xf numFmtId="164" fontId="9" fillId="0" borderId="11" xfId="54" applyNumberFormat="1" applyFont="1" applyFill="1" applyBorder="1" applyAlignment="1" applyProtection="1">
      <alignment/>
      <protection hidden="1"/>
    </xf>
    <xf numFmtId="164" fontId="9" fillId="0" borderId="23" xfId="54" applyNumberFormat="1" applyFont="1" applyFill="1" applyBorder="1" applyAlignment="1" applyProtection="1">
      <alignment/>
      <protection hidden="1"/>
    </xf>
    <xf numFmtId="0" fontId="9" fillId="0" borderId="23" xfId="0" applyFont="1" applyFill="1" applyBorder="1" applyAlignment="1">
      <alignment/>
    </xf>
    <xf numFmtId="164" fontId="9" fillId="35" borderId="13" xfId="54" applyNumberFormat="1" applyFont="1" applyFill="1" applyBorder="1" applyAlignment="1" applyProtection="1">
      <alignment/>
      <protection hidden="1"/>
    </xf>
    <xf numFmtId="0" fontId="0" fillId="0" borderId="23" xfId="0" applyBorder="1" applyAlignment="1">
      <alignment/>
    </xf>
    <xf numFmtId="0" fontId="10" fillId="36" borderId="10" xfId="54" applyNumberFormat="1" applyFont="1" applyFill="1" applyBorder="1" applyAlignment="1" applyProtection="1">
      <alignment horizontal="left" vertical="center" wrapText="1"/>
      <protection hidden="1"/>
    </xf>
    <xf numFmtId="164" fontId="10" fillId="36" borderId="10" xfId="54" applyNumberFormat="1" applyFont="1" applyFill="1" applyBorder="1" applyAlignment="1" applyProtection="1">
      <alignment/>
      <protection hidden="1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0" fontId="10" fillId="37" borderId="10" xfId="54" applyNumberFormat="1" applyFont="1" applyFill="1" applyBorder="1" applyAlignment="1" applyProtection="1">
      <alignment vertical="center" wrapText="1"/>
      <protection hidden="1"/>
    </xf>
    <xf numFmtId="164" fontId="9" fillId="37" borderId="10" xfId="54" applyNumberFormat="1" applyFont="1" applyFill="1" applyBorder="1" applyAlignment="1" applyProtection="1">
      <alignment/>
      <protection hidden="1"/>
    </xf>
    <xf numFmtId="0" fontId="10" fillId="2" borderId="10" xfId="54" applyNumberFormat="1" applyFont="1" applyFill="1" applyBorder="1" applyAlignment="1" applyProtection="1">
      <alignment vertical="center" wrapText="1"/>
      <protection hidden="1"/>
    </xf>
    <xf numFmtId="164" fontId="10" fillId="2" borderId="10" xfId="54" applyNumberFormat="1" applyFont="1" applyFill="1" applyBorder="1" applyAlignment="1" applyProtection="1">
      <alignment/>
      <protection hidden="1"/>
    </xf>
    <xf numFmtId="164" fontId="9" fillId="2" borderId="10" xfId="54" applyNumberFormat="1" applyFont="1" applyFill="1" applyBorder="1" applyAlignment="1" applyProtection="1">
      <alignment/>
      <protection hidden="1"/>
    </xf>
    <xf numFmtId="164" fontId="10" fillId="35" borderId="10" xfId="54" applyNumberFormat="1" applyFont="1" applyFill="1" applyBorder="1" applyAlignment="1" applyProtection="1">
      <alignment/>
      <protection hidden="1"/>
    </xf>
    <xf numFmtId="2" fontId="9" fillId="0" borderId="10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2" fontId="9" fillId="35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26" fillId="38" borderId="10" xfId="54" applyNumberFormat="1" applyFont="1" applyFill="1" applyBorder="1" applyAlignment="1" applyProtection="1">
      <alignment vertical="center" wrapText="1"/>
      <protection hidden="1"/>
    </xf>
    <xf numFmtId="164" fontId="26" fillId="38" borderId="10" xfId="54" applyNumberFormat="1" applyFont="1" applyFill="1" applyBorder="1" applyAlignment="1" applyProtection="1">
      <alignment/>
      <protection hidden="1"/>
    </xf>
    <xf numFmtId="0" fontId="10" fillId="39" borderId="10" xfId="54" applyNumberFormat="1" applyFont="1" applyFill="1" applyBorder="1" applyAlignment="1" applyProtection="1">
      <alignment vertical="center" wrapText="1"/>
      <protection hidden="1"/>
    </xf>
    <xf numFmtId="164" fontId="10" fillId="39" borderId="10" xfId="54" applyNumberFormat="1" applyFont="1" applyFill="1" applyBorder="1" applyAlignment="1" applyProtection="1">
      <alignment/>
      <protection hidden="1"/>
    </xf>
    <xf numFmtId="0" fontId="27" fillId="40" borderId="10" xfId="54" applyNumberFormat="1" applyFont="1" applyFill="1" applyBorder="1" applyAlignment="1" applyProtection="1">
      <alignment vertical="center" wrapText="1"/>
      <protection hidden="1"/>
    </xf>
    <xf numFmtId="164" fontId="27" fillId="40" borderId="10" xfId="54" applyNumberFormat="1" applyFont="1" applyFill="1" applyBorder="1" applyAlignment="1" applyProtection="1">
      <alignment/>
      <protection hidden="1"/>
    </xf>
    <xf numFmtId="164" fontId="28" fillId="40" borderId="10" xfId="54" applyNumberFormat="1" applyFont="1" applyFill="1" applyBorder="1" applyAlignment="1" applyProtection="1">
      <alignment/>
      <protection hidden="1"/>
    </xf>
    <xf numFmtId="0" fontId="21" fillId="2" borderId="10" xfId="54" applyNumberFormat="1" applyFont="1" applyFill="1" applyBorder="1" applyAlignment="1" applyProtection="1">
      <alignment vertical="center" wrapText="1"/>
      <protection hidden="1"/>
    </xf>
    <xf numFmtId="164" fontId="21" fillId="2" borderId="10" xfId="54" applyNumberFormat="1" applyFont="1" applyFill="1" applyBorder="1" applyAlignment="1" applyProtection="1">
      <alignment/>
      <protection hidden="1"/>
    </xf>
    <xf numFmtId="0" fontId="24" fillId="2" borderId="10" xfId="54" applyNumberFormat="1" applyFont="1" applyFill="1" applyBorder="1" applyAlignment="1" applyProtection="1">
      <alignment vertical="center" wrapText="1"/>
      <protection hidden="1"/>
    </xf>
    <xf numFmtId="164" fontId="24" fillId="2" borderId="10" xfId="54" applyNumberFormat="1" applyFont="1" applyFill="1" applyBorder="1" applyAlignment="1" applyProtection="1">
      <alignment/>
      <protection hidden="1"/>
    </xf>
    <xf numFmtId="16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64" fontId="9" fillId="2" borderId="17" xfId="54" applyNumberFormat="1" applyFont="1" applyFill="1" applyBorder="1" applyAlignment="1" applyProtection="1">
      <alignment/>
      <protection hidden="1"/>
    </xf>
    <xf numFmtId="164" fontId="9" fillId="2" borderId="23" xfId="54" applyNumberFormat="1" applyFont="1" applyFill="1" applyBorder="1" applyAlignment="1" applyProtection="1">
      <alignment/>
      <protection hidden="1"/>
    </xf>
    <xf numFmtId="2" fontId="0" fillId="0" borderId="0" xfId="0" applyNumberFormat="1" applyAlignment="1">
      <alignment/>
    </xf>
    <xf numFmtId="164" fontId="9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wrapText="1"/>
    </xf>
    <xf numFmtId="4" fontId="8" fillId="0" borderId="13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 wrapText="1"/>
    </xf>
    <xf numFmtId="4" fontId="8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5" fontId="12" fillId="0" borderId="0" xfId="0" applyNumberFormat="1" applyFont="1" applyFill="1" applyBorder="1" applyAlignment="1">
      <alignment horizontal="left"/>
    </xf>
    <xf numFmtId="0" fontId="10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0" xfId="0" applyFont="1" applyBorder="1" applyAlignment="1">
      <alignment/>
    </xf>
    <xf numFmtId="0" fontId="20" fillId="0" borderId="1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mp_Лист1" xfId="54"/>
    <cellStyle name="Обычный_Tmp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66FFFF"/>
      <rgbColor rgb="00FF99CC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37">
      <selection activeCell="B53" sqref="B53:C53"/>
    </sheetView>
  </sheetViews>
  <sheetFormatPr defaultColWidth="9.140625" defaultRowHeight="12.75"/>
  <cols>
    <col min="1" max="1" width="6.57421875" style="0" customWidth="1"/>
    <col min="2" max="2" width="51.00390625" style="0" customWidth="1"/>
    <col min="3" max="3" width="21.421875" style="1" customWidth="1"/>
    <col min="4" max="4" width="7.8515625" style="0" customWidth="1"/>
    <col min="5" max="5" width="15.00390625" style="0" customWidth="1"/>
  </cols>
  <sheetData>
    <row r="1" spans="1:5" ht="12.75">
      <c r="A1" t="s">
        <v>0</v>
      </c>
      <c r="B1" s="152" t="s">
        <v>1</v>
      </c>
      <c r="C1" s="152"/>
      <c r="D1" s="152"/>
      <c r="E1" s="152"/>
    </row>
    <row r="2" spans="2:5" ht="12.75">
      <c r="B2" s="152" t="s">
        <v>2</v>
      </c>
      <c r="C2" s="152"/>
      <c r="D2" s="152"/>
      <c r="E2" s="152"/>
    </row>
    <row r="3" spans="2:5" ht="12.75">
      <c r="B3" s="152" t="s">
        <v>3</v>
      </c>
      <c r="C3" s="152"/>
      <c r="D3" s="152"/>
      <c r="E3" s="152"/>
    </row>
    <row r="4" spans="2:5" ht="12.75">
      <c r="B4" s="152" t="s">
        <v>4</v>
      </c>
      <c r="C4" s="152"/>
      <c r="D4" s="152"/>
      <c r="E4" s="152"/>
    </row>
    <row r="5" spans="2:5" ht="12.75">
      <c r="B5" s="152"/>
      <c r="C5" s="152"/>
      <c r="D5" s="152"/>
      <c r="E5" s="152"/>
    </row>
    <row r="6" spans="2:5" ht="12.75">
      <c r="B6" s="152"/>
      <c r="C6" s="152"/>
      <c r="D6" s="152"/>
      <c r="E6" s="152"/>
    </row>
    <row r="8" spans="3:7" ht="18.75">
      <c r="C8" s="2" t="s">
        <v>5</v>
      </c>
      <c r="D8" s="2"/>
      <c r="E8" s="2"/>
      <c r="F8" s="2"/>
      <c r="G8" s="2"/>
    </row>
    <row r="9" spans="2:3" ht="18.75">
      <c r="B9" s="2"/>
      <c r="C9" s="3" t="s">
        <v>6</v>
      </c>
    </row>
    <row r="10" spans="2:6" ht="15">
      <c r="B10" s="139" t="s">
        <v>7</v>
      </c>
      <c r="C10" s="151"/>
      <c r="D10" s="151"/>
      <c r="E10" s="151"/>
      <c r="F10" s="4"/>
    </row>
    <row r="11" spans="2:5" ht="15">
      <c r="B11" s="151" t="s">
        <v>8</v>
      </c>
      <c r="C11" s="151"/>
      <c r="D11" s="151"/>
      <c r="E11" s="151"/>
    </row>
    <row r="12" spans="2:5" ht="15">
      <c r="B12" s="151" t="s">
        <v>9</v>
      </c>
      <c r="C12" s="151"/>
      <c r="D12" s="151"/>
      <c r="E12" s="151"/>
    </row>
    <row r="13" spans="2:3" ht="15">
      <c r="B13" s="5"/>
      <c r="C13" s="3"/>
    </row>
    <row r="14" spans="2:5" ht="15">
      <c r="B14" s="139" t="s">
        <v>10</v>
      </c>
      <c r="C14" s="151"/>
      <c r="D14" s="151"/>
      <c r="E14" s="151"/>
    </row>
    <row r="15" spans="2:5" ht="15">
      <c r="B15" s="151" t="s">
        <v>11</v>
      </c>
      <c r="C15" s="151"/>
      <c r="D15" s="151"/>
      <c r="E15" s="151"/>
    </row>
    <row r="16" spans="2:4" ht="8.25" customHeight="1">
      <c r="B16" s="5"/>
      <c r="C16" s="6"/>
      <c r="D16" s="4"/>
    </row>
    <row r="17" spans="2:5" ht="15">
      <c r="B17" s="151" t="s">
        <v>12</v>
      </c>
      <c r="C17" s="151"/>
      <c r="D17" s="151"/>
      <c r="E17" s="151"/>
    </row>
    <row r="18" spans="2:3" ht="15">
      <c r="B18" s="5"/>
      <c r="C18" s="6"/>
    </row>
    <row r="19" spans="2:5" ht="15.75">
      <c r="B19" s="7"/>
      <c r="C19" s="8" t="s">
        <v>13</v>
      </c>
      <c r="D19" s="143">
        <v>6904031155</v>
      </c>
      <c r="E19" s="143"/>
    </row>
    <row r="20" spans="2:5" ht="15.75">
      <c r="B20" s="7"/>
      <c r="C20" s="8" t="s">
        <v>14</v>
      </c>
      <c r="D20" s="143">
        <v>695001001</v>
      </c>
      <c r="E20" s="143"/>
    </row>
    <row r="21" spans="2:5" ht="15.75">
      <c r="B21" s="7"/>
      <c r="C21" s="8" t="s">
        <v>15</v>
      </c>
      <c r="D21" s="143" t="s">
        <v>16</v>
      </c>
      <c r="E21" s="143"/>
    </row>
    <row r="22" spans="2:3" ht="15.75">
      <c r="B22" s="10"/>
      <c r="C22" s="7"/>
    </row>
    <row r="23" spans="2:5" ht="15.75">
      <c r="B23" s="148" t="s">
        <v>17</v>
      </c>
      <c r="C23" s="148"/>
      <c r="D23" s="148"/>
      <c r="E23" s="148"/>
    </row>
    <row r="24" spans="2:5" ht="18.75">
      <c r="B24" s="149" t="s">
        <v>18</v>
      </c>
      <c r="C24" s="149"/>
      <c r="D24" s="149"/>
      <c r="E24" s="149"/>
    </row>
    <row r="25" spans="2:5" ht="18.75">
      <c r="B25" s="150" t="s">
        <v>19</v>
      </c>
      <c r="C25" s="150"/>
      <c r="D25" s="2"/>
      <c r="E25" s="2"/>
    </row>
    <row r="26" spans="2:5" ht="15.75" customHeight="1">
      <c r="B26" s="144" t="s">
        <v>235</v>
      </c>
      <c r="C26" s="144"/>
      <c r="D26" s="144"/>
      <c r="E26" s="144"/>
    </row>
    <row r="27" spans="2:5" ht="36" customHeight="1">
      <c r="B27" s="145" t="s">
        <v>20</v>
      </c>
      <c r="C27" s="145"/>
      <c r="D27" s="145"/>
      <c r="E27" s="145"/>
    </row>
    <row r="28" spans="2:5" ht="15.75" customHeight="1">
      <c r="B28" s="146" t="s">
        <v>21</v>
      </c>
      <c r="C28" s="146"/>
      <c r="D28" s="146"/>
      <c r="E28" s="146"/>
    </row>
    <row r="29" spans="2:5" ht="15.75">
      <c r="B29" s="147" t="s">
        <v>22</v>
      </c>
      <c r="C29" s="147"/>
      <c r="D29" s="147"/>
      <c r="E29" s="147"/>
    </row>
    <row r="30" spans="2:5" ht="12.75">
      <c r="B30" s="146" t="s">
        <v>23</v>
      </c>
      <c r="C30" s="146"/>
      <c r="D30" s="146"/>
      <c r="E30" s="146"/>
    </row>
    <row r="31" spans="1:5" ht="15.75">
      <c r="A31" t="s">
        <v>24</v>
      </c>
      <c r="B31" s="11" t="s">
        <v>25</v>
      </c>
      <c r="C31" s="147" t="s">
        <v>26</v>
      </c>
      <c r="D31" s="147"/>
      <c r="E31" s="147"/>
    </row>
    <row r="32" spans="2:5" ht="15.75">
      <c r="B32" s="138"/>
      <c r="C32" s="138"/>
      <c r="D32" s="138"/>
      <c r="E32" s="138"/>
    </row>
    <row r="33" spans="2:5" ht="105.75" customHeight="1">
      <c r="B33" s="139" t="s">
        <v>27</v>
      </c>
      <c r="C33" s="140"/>
      <c r="D33" s="12"/>
      <c r="E33" s="12"/>
    </row>
    <row r="34" spans="2:5" ht="33" customHeight="1">
      <c r="B34" s="139" t="s">
        <v>28</v>
      </c>
      <c r="C34" s="140"/>
      <c r="D34" s="12"/>
      <c r="E34" s="12"/>
    </row>
    <row r="35" spans="1:5" ht="23.25" customHeight="1">
      <c r="A35" t="s">
        <v>29</v>
      </c>
      <c r="B35" s="13"/>
      <c r="C35" s="13"/>
      <c r="D35" s="12"/>
      <c r="E35" s="12"/>
    </row>
    <row r="36" spans="2:5" ht="23.25" customHeight="1">
      <c r="B36" s="14" t="s">
        <v>30</v>
      </c>
      <c r="C36" s="14"/>
      <c r="D36" s="15"/>
      <c r="E36" s="15"/>
    </row>
    <row r="37" spans="2:5" ht="53.25" customHeight="1">
      <c r="B37" s="141" t="s">
        <v>31</v>
      </c>
      <c r="C37" s="141"/>
      <c r="D37" s="12"/>
      <c r="E37" s="12"/>
    </row>
    <row r="38" spans="2:5" ht="27" customHeight="1">
      <c r="B38" s="14" t="s">
        <v>32</v>
      </c>
      <c r="C38" s="14"/>
      <c r="D38" s="12"/>
      <c r="E38" s="12"/>
    </row>
    <row r="39" spans="2:5" ht="22.5" customHeight="1">
      <c r="B39" s="11" t="s">
        <v>33</v>
      </c>
      <c r="C39" s="14"/>
      <c r="D39" s="12"/>
      <c r="E39" s="12"/>
    </row>
    <row r="40" spans="2:5" ht="6" customHeight="1">
      <c r="B40" s="138"/>
      <c r="C40" s="138"/>
      <c r="D40" s="138"/>
      <c r="E40" s="138"/>
    </row>
    <row r="41" spans="2:3" ht="4.5" customHeight="1">
      <c r="B41" s="16"/>
      <c r="C41" s="14"/>
    </row>
    <row r="42" spans="2:5" ht="23.25" customHeight="1">
      <c r="B42" s="142" t="s">
        <v>34</v>
      </c>
      <c r="C42" s="142"/>
      <c r="D42" s="143" t="s">
        <v>35</v>
      </c>
      <c r="E42" s="143"/>
    </row>
    <row r="43" spans="2:5" ht="23.25" customHeight="1">
      <c r="B43" s="137" t="s">
        <v>36</v>
      </c>
      <c r="C43" s="137"/>
      <c r="D43" s="127">
        <v>24411191.44</v>
      </c>
      <c r="E43" s="127"/>
    </row>
    <row r="44" spans="2:5" ht="15.75">
      <c r="B44" s="137" t="s">
        <v>37</v>
      </c>
      <c r="C44" s="137"/>
      <c r="D44" s="127">
        <v>14491647</v>
      </c>
      <c r="E44" s="127"/>
    </row>
    <row r="45" spans="2:5" ht="18.75" customHeight="1">
      <c r="B45" s="134" t="s">
        <v>38</v>
      </c>
      <c r="C45" s="134"/>
      <c r="D45" s="127"/>
      <c r="E45" s="127"/>
    </row>
    <row r="46" spans="2:5" ht="18.75" customHeight="1">
      <c r="B46" s="136" t="s">
        <v>39</v>
      </c>
      <c r="C46" s="136"/>
      <c r="D46" s="131">
        <v>5708011.93</v>
      </c>
      <c r="E46" s="131"/>
    </row>
    <row r="47" spans="2:5" ht="27" customHeight="1">
      <c r="B47" s="135" t="s">
        <v>40</v>
      </c>
      <c r="C47" s="135"/>
      <c r="D47" s="127">
        <v>818105.65</v>
      </c>
      <c r="E47" s="127"/>
    </row>
    <row r="48" spans="2:5" ht="21" customHeight="1">
      <c r="B48" s="136" t="s">
        <v>39</v>
      </c>
      <c r="C48" s="136"/>
      <c r="D48" s="127">
        <v>16066.53</v>
      </c>
      <c r="E48" s="127"/>
    </row>
    <row r="49" spans="2:5" ht="15.75" customHeight="1">
      <c r="B49" s="136" t="s">
        <v>41</v>
      </c>
      <c r="C49" s="136"/>
      <c r="D49" s="131"/>
      <c r="E49" s="131"/>
    </row>
    <row r="50" spans="2:5" ht="15.75" customHeight="1">
      <c r="B50" s="130" t="s">
        <v>42</v>
      </c>
      <c r="C50" s="130"/>
      <c r="D50" s="131"/>
      <c r="E50" s="131"/>
    </row>
    <row r="51" spans="2:5" ht="19.5" customHeight="1">
      <c r="B51" s="132" t="s">
        <v>43</v>
      </c>
      <c r="C51" s="132"/>
      <c r="D51" s="133">
        <v>145646.55</v>
      </c>
      <c r="E51" s="133"/>
    </row>
    <row r="52" spans="2:5" ht="31.5" customHeight="1">
      <c r="B52" s="134" t="s">
        <v>44</v>
      </c>
      <c r="C52" s="134"/>
      <c r="D52" s="133">
        <v>48603.79</v>
      </c>
      <c r="E52" s="133"/>
    </row>
    <row r="53" spans="2:5" ht="15" customHeight="1">
      <c r="B53" s="126" t="s">
        <v>45</v>
      </c>
      <c r="C53" s="126"/>
      <c r="D53" s="127">
        <v>1027329.06</v>
      </c>
      <c r="E53" s="127"/>
    </row>
    <row r="54" spans="2:5" ht="15" customHeight="1">
      <c r="B54" s="126" t="s">
        <v>46</v>
      </c>
      <c r="C54" s="126"/>
      <c r="D54" s="128">
        <v>0</v>
      </c>
      <c r="E54" s="128"/>
    </row>
    <row r="55" spans="2:5" ht="18.75" customHeight="1">
      <c r="B55" s="129" t="s">
        <v>47</v>
      </c>
      <c r="C55" s="129"/>
      <c r="D55" s="128"/>
      <c r="E55" s="128"/>
    </row>
  </sheetData>
  <sheetProtection selectLockedCells="1" selectUnlockedCells="1"/>
  <mergeCells count="55">
    <mergeCell ref="B1:E1"/>
    <mergeCell ref="B2:E2"/>
    <mergeCell ref="B3:E3"/>
    <mergeCell ref="B4:E4"/>
    <mergeCell ref="B5:E5"/>
    <mergeCell ref="B6:E6"/>
    <mergeCell ref="B10:E10"/>
    <mergeCell ref="B11:E11"/>
    <mergeCell ref="B12:E12"/>
    <mergeCell ref="B14:E14"/>
    <mergeCell ref="B15:E15"/>
    <mergeCell ref="B17:E17"/>
    <mergeCell ref="D19:E19"/>
    <mergeCell ref="D20:E20"/>
    <mergeCell ref="D21:E21"/>
    <mergeCell ref="B23:E23"/>
    <mergeCell ref="B24:E24"/>
    <mergeCell ref="B25:C25"/>
    <mergeCell ref="B26:E26"/>
    <mergeCell ref="B27:E27"/>
    <mergeCell ref="B28:E28"/>
    <mergeCell ref="B29:E29"/>
    <mergeCell ref="B30:E30"/>
    <mergeCell ref="C31:E31"/>
    <mergeCell ref="B32:E32"/>
    <mergeCell ref="B33:C33"/>
    <mergeCell ref="B34:C34"/>
    <mergeCell ref="B37:C37"/>
    <mergeCell ref="B40:E40"/>
    <mergeCell ref="B42:C42"/>
    <mergeCell ref="D42:E42"/>
    <mergeCell ref="B43:C43"/>
    <mergeCell ref="D43:E43"/>
    <mergeCell ref="B44:C44"/>
    <mergeCell ref="D44:E45"/>
    <mergeCell ref="B45:C45"/>
    <mergeCell ref="B46:C46"/>
    <mergeCell ref="D46:E46"/>
    <mergeCell ref="D52:E52"/>
    <mergeCell ref="B47:C47"/>
    <mergeCell ref="D47:E47"/>
    <mergeCell ref="B48:C48"/>
    <mergeCell ref="D48:E48"/>
    <mergeCell ref="B49:C49"/>
    <mergeCell ref="D49:E49"/>
    <mergeCell ref="B53:C53"/>
    <mergeCell ref="D53:E53"/>
    <mergeCell ref="B54:C54"/>
    <mergeCell ref="D54:E55"/>
    <mergeCell ref="B55:C55"/>
    <mergeCell ref="B50:C50"/>
    <mergeCell ref="D50:E50"/>
    <mergeCell ref="B51:C51"/>
    <mergeCell ref="D51:E51"/>
    <mergeCell ref="B52:C52"/>
  </mergeCells>
  <printOptions/>
  <pageMargins left="0.39375" right="0.2798611111111111" top="0.5201388888888889" bottom="0.6201388888888889" header="0.5118055555555555" footer="0.5118055555555555"/>
  <pageSetup horizontalDpi="300" verticalDpi="300" orientation="portrait" paperSize="9" scale="88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290"/>
  <sheetViews>
    <sheetView tabSelected="1" zoomScalePageLayoutView="0" workbookViewId="0" topLeftCell="A1">
      <pane xSplit="1" ySplit="8" topLeftCell="B192" activePane="bottomRight" state="frozen"/>
      <selection pane="topLeft" activeCell="A1" sqref="A1"/>
      <selection pane="topRight" activeCell="B1" sqref="B1"/>
      <selection pane="bottomLeft" activeCell="A64" sqref="A64"/>
      <selection pane="bottomRight" activeCell="D192" sqref="D192"/>
    </sheetView>
  </sheetViews>
  <sheetFormatPr defaultColWidth="9.140625" defaultRowHeight="12.75"/>
  <cols>
    <col min="1" max="1" width="50.57421875" style="17" customWidth="1"/>
    <col min="2" max="2" width="11.57421875" style="0" customWidth="1"/>
    <col min="3" max="3" width="13.140625" style="0" customWidth="1"/>
    <col min="4" max="4" width="9.28125" style="0" customWidth="1"/>
    <col min="5" max="5" width="10.7109375" style="0" customWidth="1"/>
    <col min="6" max="6" width="11.28125" style="0" customWidth="1"/>
    <col min="7" max="7" width="11.140625" style="0" customWidth="1"/>
    <col min="8" max="8" width="11.28125" style="0" customWidth="1"/>
    <col min="9" max="9" width="10.140625" style="93" customWidth="1"/>
    <col min="10" max="10" width="9.00390625" style="0" customWidth="1"/>
    <col min="11" max="11" width="17.57421875" style="0" customWidth="1"/>
    <col min="13" max="13" width="10.57421875" style="0" customWidth="1"/>
  </cols>
  <sheetData>
    <row r="2" ht="15.75">
      <c r="A2" s="11" t="s">
        <v>48</v>
      </c>
    </row>
    <row r="4" spans="1:10" ht="12.75" customHeight="1">
      <c r="A4" s="154" t="s">
        <v>49</v>
      </c>
      <c r="B4" s="154" t="s">
        <v>50</v>
      </c>
      <c r="C4" s="154"/>
      <c r="D4" s="154"/>
      <c r="E4" s="154"/>
      <c r="F4" s="154"/>
      <c r="G4" s="154"/>
      <c r="H4" s="154"/>
      <c r="I4" s="155" t="s">
        <v>51</v>
      </c>
      <c r="J4" s="156" t="s">
        <v>52</v>
      </c>
    </row>
    <row r="5" spans="1:10" ht="12.75" customHeight="1">
      <c r="A5" s="154"/>
      <c r="B5" s="154" t="s">
        <v>53</v>
      </c>
      <c r="C5" s="154" t="s">
        <v>37</v>
      </c>
      <c r="D5" s="154"/>
      <c r="E5" s="154" t="s">
        <v>54</v>
      </c>
      <c r="F5" s="154"/>
      <c r="G5" s="154"/>
      <c r="H5" s="154"/>
      <c r="I5" s="155"/>
      <c r="J5" s="156"/>
    </row>
    <row r="6" spans="1:10" ht="38.25" customHeight="1">
      <c r="A6" s="154"/>
      <c r="B6" s="154"/>
      <c r="C6" s="19" t="s">
        <v>55</v>
      </c>
      <c r="D6" s="20" t="s">
        <v>56</v>
      </c>
      <c r="E6" s="18" t="s">
        <v>57</v>
      </c>
      <c r="F6" s="18" t="s">
        <v>58</v>
      </c>
      <c r="G6" s="18" t="s">
        <v>59</v>
      </c>
      <c r="H6" s="18" t="s">
        <v>60</v>
      </c>
      <c r="I6" s="155"/>
      <c r="J6" s="156"/>
    </row>
    <row r="7" spans="1:10" ht="12.75">
      <c r="A7" s="2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94">
        <v>9</v>
      </c>
      <c r="J7" s="23">
        <v>10</v>
      </c>
    </row>
    <row r="8" spans="1:10" ht="17.25" customHeight="1">
      <c r="A8" s="24" t="s">
        <v>61</v>
      </c>
      <c r="B8" s="25">
        <f>E8</f>
        <v>2186746.77</v>
      </c>
      <c r="C8" s="25">
        <f>E8</f>
        <v>2186746.77</v>
      </c>
      <c r="D8" s="25"/>
      <c r="E8" s="25">
        <v>2186746.77</v>
      </c>
      <c r="F8" s="25"/>
      <c r="G8" s="25"/>
      <c r="H8" s="25"/>
      <c r="I8" s="95"/>
      <c r="J8" s="26"/>
    </row>
    <row r="9" spans="1:10" s="28" customFormat="1" ht="23.25" customHeight="1">
      <c r="A9" s="109" t="s">
        <v>244</v>
      </c>
      <c r="B9" s="110">
        <f>B11+B19+B35+B39</f>
        <v>38242021.85</v>
      </c>
      <c r="C9" s="110">
        <f aca="true" t="shared" si="0" ref="C9:H9">C11+C19+C35+C39</f>
        <v>38242021.85</v>
      </c>
      <c r="D9" s="110">
        <f t="shared" si="0"/>
        <v>0</v>
      </c>
      <c r="E9" s="110">
        <f t="shared" si="0"/>
        <v>9233482.8</v>
      </c>
      <c r="F9" s="110">
        <f t="shared" si="0"/>
        <v>10012203.05</v>
      </c>
      <c r="G9" s="110">
        <f t="shared" si="0"/>
        <v>9733982</v>
      </c>
      <c r="H9" s="110">
        <f t="shared" si="0"/>
        <v>9262354</v>
      </c>
      <c r="I9" s="96"/>
      <c r="J9" s="27"/>
    </row>
    <row r="10" spans="1:10" s="28" customFormat="1" ht="12.75">
      <c r="A10" s="24" t="s">
        <v>62</v>
      </c>
      <c r="B10" s="25"/>
      <c r="C10" s="25">
        <f>E9+F9+G9+H9</f>
        <v>38242021.85</v>
      </c>
      <c r="D10" s="25"/>
      <c r="E10" s="25"/>
      <c r="F10" s="25"/>
      <c r="G10" s="25"/>
      <c r="H10" s="25"/>
      <c r="I10" s="96"/>
      <c r="J10" s="27"/>
    </row>
    <row r="11" spans="1:14" s="28" customFormat="1" ht="24" customHeight="1">
      <c r="A11" s="29" t="s">
        <v>63</v>
      </c>
      <c r="B11" s="30">
        <f>B12</f>
        <v>29817900</v>
      </c>
      <c r="C11" s="30">
        <f aca="true" t="shared" si="1" ref="C11:H11">C12</f>
        <v>29817900</v>
      </c>
      <c r="D11" s="30"/>
      <c r="E11" s="30">
        <f t="shared" si="1"/>
        <v>6968300</v>
      </c>
      <c r="F11" s="30">
        <f t="shared" si="1"/>
        <v>7746400</v>
      </c>
      <c r="G11" s="30">
        <f t="shared" si="1"/>
        <v>7849082</v>
      </c>
      <c r="H11" s="30">
        <f t="shared" si="1"/>
        <v>7254118</v>
      </c>
      <c r="I11" s="96"/>
      <c r="J11" s="27"/>
      <c r="K11" s="153"/>
      <c r="L11" s="153"/>
      <c r="M11" s="153"/>
      <c r="N11" s="153"/>
    </row>
    <row r="12" spans="1:10" s="28" customFormat="1" ht="53.25" customHeight="1">
      <c r="A12" s="31" t="s">
        <v>64</v>
      </c>
      <c r="B12" s="25">
        <f>B14+B18</f>
        <v>29817900</v>
      </c>
      <c r="C12" s="25">
        <f>E12+F12+G12+H12</f>
        <v>29817900</v>
      </c>
      <c r="D12" s="25"/>
      <c r="E12" s="25">
        <f>E14+E18</f>
        <v>6968300</v>
      </c>
      <c r="F12" s="25">
        <f>F14+F18</f>
        <v>7746400</v>
      </c>
      <c r="G12" s="25">
        <f>G14+G18</f>
        <v>7849082</v>
      </c>
      <c r="H12" s="25">
        <f>H14+H18</f>
        <v>7254118</v>
      </c>
      <c r="I12" s="97"/>
      <c r="J12" s="27"/>
    </row>
    <row r="13" spans="1:10" s="28" customFormat="1" ht="12.75" customHeight="1">
      <c r="A13" s="24" t="s">
        <v>46</v>
      </c>
      <c r="B13" s="25"/>
      <c r="C13" s="25">
        <f>B13</f>
        <v>0</v>
      </c>
      <c r="D13" s="25"/>
      <c r="E13" s="25"/>
      <c r="F13" s="25"/>
      <c r="G13" s="25"/>
      <c r="H13" s="25"/>
      <c r="I13" s="96"/>
      <c r="J13" s="27"/>
    </row>
    <row r="14" spans="1:10" s="28" customFormat="1" ht="12.75">
      <c r="A14" s="24" t="s">
        <v>65</v>
      </c>
      <c r="B14" s="25">
        <v>12056100</v>
      </c>
      <c r="C14" s="25">
        <f>E14+F14+G14+H14:H18</f>
        <v>12056100</v>
      </c>
      <c r="D14" s="25"/>
      <c r="E14" s="25">
        <v>2666500</v>
      </c>
      <c r="F14" s="25">
        <v>2880100</v>
      </c>
      <c r="G14" s="25">
        <v>2785400</v>
      </c>
      <c r="H14" s="25">
        <v>3724100</v>
      </c>
      <c r="I14" s="97"/>
      <c r="J14" s="27"/>
    </row>
    <row r="15" spans="1:10" s="28" customFormat="1" ht="48" customHeight="1" hidden="1">
      <c r="A15" s="31"/>
      <c r="B15" s="25"/>
      <c r="C15" s="25"/>
      <c r="D15" s="25"/>
      <c r="E15" s="25"/>
      <c r="F15" s="25"/>
      <c r="G15" s="25"/>
      <c r="H15" s="25"/>
      <c r="I15" s="97"/>
      <c r="J15" s="27"/>
    </row>
    <row r="16" spans="1:10" s="28" customFormat="1" ht="12.75" hidden="1">
      <c r="A16" s="24" t="s">
        <v>46</v>
      </c>
      <c r="B16" s="25"/>
      <c r="C16" s="25">
        <f>B16</f>
        <v>0</v>
      </c>
      <c r="D16" s="25"/>
      <c r="E16" s="25"/>
      <c r="F16" s="25"/>
      <c r="G16" s="25"/>
      <c r="H16" s="25"/>
      <c r="I16" s="97"/>
      <c r="J16" s="27"/>
    </row>
    <row r="17" spans="1:10" s="28" customFormat="1" ht="12.75" hidden="1">
      <c r="A17" s="24" t="s">
        <v>65</v>
      </c>
      <c r="B17" s="25"/>
      <c r="C17" s="25">
        <f>B17</f>
        <v>0</v>
      </c>
      <c r="D17" s="25"/>
      <c r="E17" s="25"/>
      <c r="F17" s="25"/>
      <c r="G17" s="25"/>
      <c r="H17" s="25"/>
      <c r="I17" s="97"/>
      <c r="J17" s="27"/>
    </row>
    <row r="18" spans="1:10" s="28" customFormat="1" ht="45" customHeight="1">
      <c r="A18" s="24" t="s">
        <v>66</v>
      </c>
      <c r="B18" s="25">
        <v>17761800</v>
      </c>
      <c r="C18" s="25">
        <f>E18+F18+G18+H18</f>
        <v>17761800</v>
      </c>
      <c r="D18" s="25"/>
      <c r="E18" s="25">
        <v>4301800</v>
      </c>
      <c r="F18" s="25">
        <v>4866300</v>
      </c>
      <c r="G18" s="25">
        <v>5063682</v>
      </c>
      <c r="H18" s="25">
        <v>3530018</v>
      </c>
      <c r="I18" s="97"/>
      <c r="J18" s="27"/>
    </row>
    <row r="19" spans="1:10" s="28" customFormat="1" ht="18" customHeight="1">
      <c r="A19" s="29" t="s">
        <v>67</v>
      </c>
      <c r="B19" s="68">
        <f>B20+B27</f>
        <v>2967043</v>
      </c>
      <c r="C19" s="64">
        <f>C20+C27</f>
        <v>2967043</v>
      </c>
      <c r="D19" s="32"/>
      <c r="E19" s="32">
        <f>E22+E23+E24+E25+E27</f>
        <v>885300</v>
      </c>
      <c r="F19" s="32">
        <f>F22+F23+F24+F25+F27</f>
        <v>882607</v>
      </c>
      <c r="G19" s="32">
        <f>G22+G23+G24+G25+G27</f>
        <v>562900</v>
      </c>
      <c r="H19" s="32">
        <f>H22+H23+H24+H25+H27</f>
        <v>636236</v>
      </c>
      <c r="I19" s="97"/>
      <c r="J19" s="27"/>
    </row>
    <row r="20" spans="1:10" s="28" customFormat="1" ht="12.75">
      <c r="A20" s="31" t="s">
        <v>68</v>
      </c>
      <c r="B20" s="65">
        <f>B22+B24+B23+B25</f>
        <v>381843</v>
      </c>
      <c r="C20" s="66">
        <f>E20+F20+G20+H20</f>
        <v>381843</v>
      </c>
      <c r="D20" s="33"/>
      <c r="E20" s="33">
        <f>E22+E23+E24+E25</f>
        <v>11700</v>
      </c>
      <c r="F20" s="33">
        <f>F22+F23+F24+F25</f>
        <v>219207</v>
      </c>
      <c r="G20" s="33">
        <f>G22+G23+G24+G25</f>
        <v>35700</v>
      </c>
      <c r="H20" s="33">
        <f>H22+H23+H24+H25</f>
        <v>115236</v>
      </c>
      <c r="I20" s="97"/>
      <c r="J20" s="27"/>
    </row>
    <row r="21" spans="1:10" s="28" customFormat="1" ht="12.75" hidden="1">
      <c r="A21" s="35"/>
      <c r="B21" s="67"/>
      <c r="C21" s="67"/>
      <c r="D21" s="25"/>
      <c r="E21" s="25"/>
      <c r="F21" s="25"/>
      <c r="G21" s="25"/>
      <c r="H21" s="25"/>
      <c r="I21" s="97"/>
      <c r="J21" s="27"/>
    </row>
    <row r="22" spans="1:10" s="28" customFormat="1" ht="45.75" customHeight="1">
      <c r="A22" s="24" t="s">
        <v>69</v>
      </c>
      <c r="B22" s="67">
        <v>78636</v>
      </c>
      <c r="C22" s="67">
        <f aca="true" t="shared" si="2" ref="C22:C28">E22+F22+G22+H22</f>
        <v>78636</v>
      </c>
      <c r="D22" s="25"/>
      <c r="E22" s="25">
        <v>11700</v>
      </c>
      <c r="F22" s="25">
        <v>16000</v>
      </c>
      <c r="G22" s="25">
        <v>35700</v>
      </c>
      <c r="H22" s="25">
        <v>15236</v>
      </c>
      <c r="I22" s="97"/>
      <c r="J22" s="27"/>
    </row>
    <row r="23" spans="1:10" s="28" customFormat="1" ht="45.75" customHeight="1">
      <c r="A23" s="24" t="s">
        <v>236</v>
      </c>
      <c r="B23" s="67">
        <v>142207</v>
      </c>
      <c r="C23" s="67">
        <f t="shared" si="2"/>
        <v>142207</v>
      </c>
      <c r="D23" s="25"/>
      <c r="E23" s="25">
        <v>0</v>
      </c>
      <c r="F23" s="25">
        <v>142207</v>
      </c>
      <c r="G23" s="25">
        <v>0</v>
      </c>
      <c r="H23" s="25">
        <v>0</v>
      </c>
      <c r="I23" s="97"/>
      <c r="J23" s="27"/>
    </row>
    <row r="24" spans="1:10" s="28" customFormat="1" ht="35.25" customHeight="1">
      <c r="A24" s="24" t="s">
        <v>70</v>
      </c>
      <c r="B24" s="67">
        <v>61000</v>
      </c>
      <c r="C24" s="67">
        <f t="shared" si="2"/>
        <v>61000</v>
      </c>
      <c r="D24" s="25"/>
      <c r="E24" s="25">
        <v>0</v>
      </c>
      <c r="F24" s="25">
        <v>61000</v>
      </c>
      <c r="G24" s="25">
        <v>0</v>
      </c>
      <c r="H24" s="25">
        <v>0</v>
      </c>
      <c r="I24" s="97"/>
      <c r="J24" s="27"/>
    </row>
    <row r="25" spans="1:10" s="28" customFormat="1" ht="22.5" customHeight="1">
      <c r="A25" s="24" t="s">
        <v>71</v>
      </c>
      <c r="B25" s="67">
        <v>100000</v>
      </c>
      <c r="C25" s="67">
        <f t="shared" si="2"/>
        <v>100000</v>
      </c>
      <c r="D25" s="25"/>
      <c r="E25" s="25">
        <v>0</v>
      </c>
      <c r="F25" s="25">
        <v>0</v>
      </c>
      <c r="G25" s="25">
        <v>0</v>
      </c>
      <c r="H25" s="25">
        <v>100000</v>
      </c>
      <c r="I25" s="97"/>
      <c r="J25" s="27"/>
    </row>
    <row r="26" spans="1:10" s="28" customFormat="1" ht="22.5" customHeight="1" hidden="1">
      <c r="A26" s="24"/>
      <c r="B26" s="67"/>
      <c r="C26" s="67">
        <f t="shared" si="2"/>
        <v>0</v>
      </c>
      <c r="D26" s="25"/>
      <c r="E26" s="25"/>
      <c r="F26" s="25"/>
      <c r="G26" s="25"/>
      <c r="H26" s="25"/>
      <c r="I26" s="97"/>
      <c r="J26" s="27"/>
    </row>
    <row r="27" spans="1:10" s="28" customFormat="1" ht="22.5" customHeight="1">
      <c r="A27" s="31" t="s">
        <v>72</v>
      </c>
      <c r="B27" s="66">
        <f>B28</f>
        <v>2585200</v>
      </c>
      <c r="C27" s="67">
        <f t="shared" si="2"/>
        <v>2585200</v>
      </c>
      <c r="D27" s="34"/>
      <c r="E27" s="34">
        <f>E28</f>
        <v>873600</v>
      </c>
      <c r="F27" s="34">
        <f>F28</f>
        <v>663400</v>
      </c>
      <c r="G27" s="34">
        <f>G28</f>
        <v>527200</v>
      </c>
      <c r="H27" s="34">
        <f>H28</f>
        <v>521000</v>
      </c>
      <c r="I27" s="97"/>
      <c r="J27" s="27"/>
    </row>
    <row r="28" spans="1:10" s="28" customFormat="1" ht="66.75" customHeight="1">
      <c r="A28" s="24" t="s">
        <v>73</v>
      </c>
      <c r="B28" s="25">
        <v>2585200</v>
      </c>
      <c r="C28" s="25">
        <f t="shared" si="2"/>
        <v>2585200</v>
      </c>
      <c r="D28" s="25"/>
      <c r="E28" s="25">
        <v>873600</v>
      </c>
      <c r="F28" s="25">
        <v>663400</v>
      </c>
      <c r="G28" s="25">
        <v>527200</v>
      </c>
      <c r="H28" s="25">
        <v>521000</v>
      </c>
      <c r="I28" s="97"/>
      <c r="J28" s="27"/>
    </row>
    <row r="29" spans="1:10" s="28" customFormat="1" ht="12.75" hidden="1">
      <c r="A29" s="24"/>
      <c r="B29" s="25">
        <f>SUM(E29:H29)</f>
        <v>0</v>
      </c>
      <c r="C29" s="25">
        <f>B29</f>
        <v>0</v>
      </c>
      <c r="D29" s="25"/>
      <c r="E29" s="25"/>
      <c r="F29" s="25"/>
      <c r="G29" s="25"/>
      <c r="H29" s="25"/>
      <c r="I29" s="97"/>
      <c r="J29" s="27"/>
    </row>
    <row r="30" spans="1:10" s="28" customFormat="1" ht="22.5" hidden="1">
      <c r="A30" s="24" t="s">
        <v>74</v>
      </c>
      <c r="B30" s="25">
        <f>SUM(E30:H30)</f>
        <v>0</v>
      </c>
      <c r="C30" s="25">
        <f>B30</f>
        <v>0</v>
      </c>
      <c r="D30" s="25"/>
      <c r="E30" s="25"/>
      <c r="F30" s="25"/>
      <c r="G30" s="25"/>
      <c r="H30" s="25"/>
      <c r="I30" s="97"/>
      <c r="J30" s="27"/>
    </row>
    <row r="31" spans="1:10" s="28" customFormat="1" ht="22.5" hidden="1">
      <c r="A31" s="24" t="s">
        <v>75</v>
      </c>
      <c r="B31" s="25"/>
      <c r="C31" s="25">
        <f>B31</f>
        <v>0</v>
      </c>
      <c r="D31" s="25"/>
      <c r="E31" s="25"/>
      <c r="F31" s="25"/>
      <c r="G31" s="25"/>
      <c r="H31" s="25"/>
      <c r="I31" s="97"/>
      <c r="J31" s="27"/>
    </row>
    <row r="32" spans="1:10" s="28" customFormat="1" ht="45">
      <c r="A32" s="31" t="s">
        <v>76</v>
      </c>
      <c r="B32" s="25"/>
      <c r="C32" s="25"/>
      <c r="D32" s="25"/>
      <c r="E32" s="25"/>
      <c r="F32" s="25"/>
      <c r="G32" s="25"/>
      <c r="H32" s="25"/>
      <c r="I32" s="97"/>
      <c r="J32" s="27"/>
    </row>
    <row r="33" spans="1:10" s="28" customFormat="1" ht="22.5">
      <c r="A33" s="31" t="s">
        <v>77</v>
      </c>
      <c r="B33" s="25"/>
      <c r="C33" s="25"/>
      <c r="D33" s="25"/>
      <c r="E33" s="25"/>
      <c r="F33" s="25"/>
      <c r="G33" s="25"/>
      <c r="H33" s="25"/>
      <c r="I33" s="97"/>
      <c r="J33" s="27"/>
    </row>
    <row r="34" spans="1:10" s="28" customFormat="1" ht="12.75" hidden="1">
      <c r="A34" s="98"/>
      <c r="B34" s="99">
        <v>0</v>
      </c>
      <c r="C34" s="99">
        <f aca="true" t="shared" si="3" ref="C34:C70">B34</f>
        <v>0</v>
      </c>
      <c r="D34" s="99"/>
      <c r="E34" s="99"/>
      <c r="F34" s="99"/>
      <c r="G34" s="99"/>
      <c r="H34" s="99"/>
      <c r="I34" s="97"/>
      <c r="J34" s="27"/>
    </row>
    <row r="35" spans="1:10" s="28" customFormat="1" ht="56.25">
      <c r="A35" s="111" t="s">
        <v>78</v>
      </c>
      <c r="B35" s="112">
        <v>5287800</v>
      </c>
      <c r="C35" s="112">
        <f>E35+F35+G35+H35</f>
        <v>5287800</v>
      </c>
      <c r="D35" s="112"/>
      <c r="E35" s="112">
        <v>1321900</v>
      </c>
      <c r="F35" s="112">
        <v>1321900</v>
      </c>
      <c r="G35" s="112">
        <v>1322000</v>
      </c>
      <c r="H35" s="112">
        <v>1322000</v>
      </c>
      <c r="I35" s="97"/>
      <c r="J35" s="27"/>
    </row>
    <row r="36" spans="1:10" s="28" customFormat="1" ht="12.75">
      <c r="A36" s="24" t="s">
        <v>62</v>
      </c>
      <c r="B36" s="25"/>
      <c r="C36" s="25">
        <f t="shared" si="3"/>
        <v>0</v>
      </c>
      <c r="D36" s="25"/>
      <c r="E36" s="25"/>
      <c r="F36" s="25"/>
      <c r="G36" s="25"/>
      <c r="H36" s="25"/>
      <c r="I36" s="97"/>
      <c r="J36" s="27"/>
    </row>
    <row r="37" spans="1:10" s="28" customFormat="1" ht="22.5">
      <c r="A37" s="24" t="s">
        <v>79</v>
      </c>
      <c r="B37" s="25">
        <v>5287800</v>
      </c>
      <c r="C37" s="25">
        <f t="shared" si="3"/>
        <v>5287800</v>
      </c>
      <c r="D37" s="25"/>
      <c r="E37" s="25">
        <v>1321900</v>
      </c>
      <c r="F37" s="25">
        <v>1321900</v>
      </c>
      <c r="G37" s="25">
        <v>1322000</v>
      </c>
      <c r="H37" s="25">
        <v>1322000</v>
      </c>
      <c r="I37" s="97"/>
      <c r="J37" s="27"/>
    </row>
    <row r="38" spans="1:10" s="28" customFormat="1" ht="22.5">
      <c r="A38" s="24" t="s">
        <v>80</v>
      </c>
      <c r="B38" s="25"/>
      <c r="C38" s="25">
        <f t="shared" si="3"/>
        <v>0</v>
      </c>
      <c r="D38" s="25"/>
      <c r="E38" s="25"/>
      <c r="F38" s="25"/>
      <c r="G38" s="25"/>
      <c r="H38" s="25"/>
      <c r="I38" s="97"/>
      <c r="J38" s="27"/>
    </row>
    <row r="39" spans="1:10" s="28" customFormat="1" ht="15.75" customHeight="1">
      <c r="A39" s="29" t="s">
        <v>81</v>
      </c>
      <c r="B39" s="30">
        <v>169278.85</v>
      </c>
      <c r="C39" s="30">
        <f>E39+F39+G39+H39</f>
        <v>169278.85</v>
      </c>
      <c r="D39" s="30"/>
      <c r="E39" s="30">
        <v>57982.8</v>
      </c>
      <c r="F39" s="30">
        <v>61296.05</v>
      </c>
      <c r="G39" s="30"/>
      <c r="H39" s="30">
        <v>50000</v>
      </c>
      <c r="I39" s="97"/>
      <c r="J39" s="70"/>
    </row>
    <row r="40" spans="1:10" s="28" customFormat="1" ht="13.5" thickBot="1">
      <c r="A40" s="37" t="s">
        <v>46</v>
      </c>
      <c r="B40" s="38"/>
      <c r="C40" s="38">
        <f t="shared" si="3"/>
        <v>0</v>
      </c>
      <c r="D40" s="38"/>
      <c r="E40" s="38"/>
      <c r="F40" s="38"/>
      <c r="G40" s="38"/>
      <c r="H40" s="38"/>
      <c r="I40" s="97"/>
      <c r="J40" s="39"/>
    </row>
    <row r="41" spans="1:10" s="28" customFormat="1" ht="30.75" thickBot="1">
      <c r="A41" s="40" t="s">
        <v>82</v>
      </c>
      <c r="B41" s="41">
        <v>168279.97</v>
      </c>
      <c r="C41" s="41">
        <f t="shared" si="3"/>
        <v>168279.97</v>
      </c>
      <c r="D41" s="41"/>
      <c r="E41" s="41">
        <v>56983.92</v>
      </c>
      <c r="F41" s="41">
        <v>61296.05</v>
      </c>
      <c r="G41" s="41"/>
      <c r="H41" s="41">
        <v>50000</v>
      </c>
      <c r="I41" s="97"/>
      <c r="J41" s="42"/>
    </row>
    <row r="42" spans="1:10" s="28" customFormat="1" ht="45">
      <c r="A42" s="31" t="s">
        <v>83</v>
      </c>
      <c r="B42" s="34">
        <v>0</v>
      </c>
      <c r="C42" s="34">
        <f t="shared" si="3"/>
        <v>0</v>
      </c>
      <c r="D42" s="34"/>
      <c r="E42" s="34"/>
      <c r="F42" s="34"/>
      <c r="G42" s="34"/>
      <c r="H42" s="34"/>
      <c r="I42" s="97"/>
      <c r="J42" s="70"/>
    </row>
    <row r="43" spans="1:10" s="28" customFormat="1" ht="40.5" customHeight="1">
      <c r="A43" s="31" t="s">
        <v>84</v>
      </c>
      <c r="B43" s="34">
        <v>0</v>
      </c>
      <c r="C43" s="34">
        <f t="shared" si="3"/>
        <v>0</v>
      </c>
      <c r="D43" s="34"/>
      <c r="E43" s="34"/>
      <c r="F43" s="34"/>
      <c r="G43" s="34"/>
      <c r="H43" s="34"/>
      <c r="I43" s="97"/>
      <c r="J43" s="70"/>
    </row>
    <row r="44" spans="1:13" s="28" customFormat="1" ht="21" customHeight="1">
      <c r="A44" s="31" t="s">
        <v>85</v>
      </c>
      <c r="B44" s="25"/>
      <c r="C44" s="25">
        <f t="shared" si="3"/>
        <v>0</v>
      </c>
      <c r="D44" s="25"/>
      <c r="E44" s="25"/>
      <c r="F44" s="25"/>
      <c r="G44" s="25"/>
      <c r="H44" s="25"/>
      <c r="I44" s="97"/>
      <c r="J44" s="44"/>
      <c r="K44" s="43"/>
      <c r="M44" s="43"/>
    </row>
    <row r="45" spans="1:10" s="28" customFormat="1" ht="12.75">
      <c r="A45" s="24" t="s">
        <v>62</v>
      </c>
      <c r="B45" s="25"/>
      <c r="C45" s="25">
        <f t="shared" si="3"/>
        <v>0</v>
      </c>
      <c r="D45" s="25"/>
      <c r="E45" s="25"/>
      <c r="F45" s="25"/>
      <c r="G45" s="25"/>
      <c r="H45" s="25"/>
      <c r="I45" s="97"/>
      <c r="J45" s="27"/>
    </row>
    <row r="46" spans="1:10" s="28" customFormat="1" ht="15" customHeight="1">
      <c r="A46" s="24" t="s">
        <v>86</v>
      </c>
      <c r="B46" s="25"/>
      <c r="C46" s="25">
        <f t="shared" si="3"/>
        <v>0</v>
      </c>
      <c r="D46" s="25"/>
      <c r="E46" s="25"/>
      <c r="F46" s="25"/>
      <c r="G46" s="25"/>
      <c r="H46" s="25"/>
      <c r="I46" s="97"/>
      <c r="J46" s="27"/>
    </row>
    <row r="47" spans="1:10" s="28" customFormat="1" ht="12.75">
      <c r="A47" s="24" t="s">
        <v>87</v>
      </c>
      <c r="B47" s="25"/>
      <c r="C47" s="25">
        <f t="shared" si="3"/>
        <v>0</v>
      </c>
      <c r="D47" s="25"/>
      <c r="E47" s="25"/>
      <c r="F47" s="25"/>
      <c r="G47" s="25"/>
      <c r="H47" s="25"/>
      <c r="I47" s="97"/>
      <c r="J47" s="27"/>
    </row>
    <row r="48" spans="1:10" s="28" customFormat="1" ht="12.75">
      <c r="A48" s="31" t="s">
        <v>88</v>
      </c>
      <c r="B48" s="34"/>
      <c r="C48" s="25">
        <f t="shared" si="3"/>
        <v>0</v>
      </c>
      <c r="D48" s="34"/>
      <c r="E48" s="34"/>
      <c r="F48" s="34"/>
      <c r="G48" s="34"/>
      <c r="H48" s="34"/>
      <c r="I48" s="97"/>
      <c r="J48" s="27"/>
    </row>
    <row r="49" spans="1:10" s="69" customFormat="1" ht="21.75" customHeight="1">
      <c r="A49" s="113" t="s">
        <v>245</v>
      </c>
      <c r="B49" s="114">
        <f>B51+B120+B163+B259+B277</f>
        <v>40428768.620000005</v>
      </c>
      <c r="C49" s="115">
        <f>E49+F49+K51+G49+H49</f>
        <v>40428518.620000005</v>
      </c>
      <c r="D49" s="114"/>
      <c r="E49" s="114">
        <f>E51+E120+E163+E259+E277</f>
        <v>10412088.55</v>
      </c>
      <c r="F49" s="114">
        <f>F51+F120+F163+F259+F277</f>
        <v>9936013.47</v>
      </c>
      <c r="G49" s="114">
        <f>G51+G120+G163+G259+G277</f>
        <v>10297335.7</v>
      </c>
      <c r="H49" s="114">
        <f>H51+H120+H163+H259+H277</f>
        <v>9783080.9</v>
      </c>
      <c r="I49" s="97"/>
      <c r="J49" s="108"/>
    </row>
    <row r="50" spans="1:10" s="28" customFormat="1" ht="12.75">
      <c r="A50" s="24" t="s">
        <v>62</v>
      </c>
      <c r="B50" s="25"/>
      <c r="C50" s="25">
        <f t="shared" si="3"/>
        <v>0</v>
      </c>
      <c r="D50" s="25"/>
      <c r="E50" s="25"/>
      <c r="F50" s="25"/>
      <c r="G50" s="25"/>
      <c r="H50" s="25"/>
      <c r="I50" s="97"/>
      <c r="J50" s="44"/>
    </row>
    <row r="51" spans="1:10" s="28" customFormat="1" ht="22.5" customHeight="1">
      <c r="A51" s="29" t="s">
        <v>89</v>
      </c>
      <c r="B51" s="30">
        <f>B52</f>
        <v>13014621.64</v>
      </c>
      <c r="C51" s="30">
        <f>C52</f>
        <v>13014621.64</v>
      </c>
      <c r="D51" s="30"/>
      <c r="E51" s="30">
        <f aca="true" t="shared" si="4" ref="E51:H52">E52</f>
        <v>3135360.98</v>
      </c>
      <c r="F51" s="30">
        <f t="shared" si="4"/>
        <v>3269817.7900000005</v>
      </c>
      <c r="G51" s="30">
        <f t="shared" si="4"/>
        <v>3256897.9699999997</v>
      </c>
      <c r="H51" s="30">
        <f t="shared" si="4"/>
        <v>3352544.9</v>
      </c>
      <c r="I51" s="97"/>
      <c r="J51" s="27"/>
    </row>
    <row r="52" spans="1:10" s="28" customFormat="1" ht="56.25" customHeight="1">
      <c r="A52" s="29" t="s">
        <v>64</v>
      </c>
      <c r="B52" s="30">
        <f>B53</f>
        <v>13014621.64</v>
      </c>
      <c r="C52" s="30">
        <f>C53</f>
        <v>13014621.64</v>
      </c>
      <c r="D52" s="30"/>
      <c r="E52" s="30">
        <f t="shared" si="4"/>
        <v>3135360.98</v>
      </c>
      <c r="F52" s="30">
        <f t="shared" si="4"/>
        <v>3269817.7900000005</v>
      </c>
      <c r="G52" s="30">
        <f t="shared" si="4"/>
        <v>3256897.9699999997</v>
      </c>
      <c r="H52" s="30">
        <f t="shared" si="4"/>
        <v>3352544.9</v>
      </c>
      <c r="I52" s="97"/>
      <c r="J52" s="27"/>
    </row>
    <row r="53" spans="1:10" s="28" customFormat="1" ht="23.25" customHeight="1">
      <c r="A53" s="31" t="s">
        <v>68</v>
      </c>
      <c r="B53" s="34">
        <f aca="true" t="shared" si="5" ref="B53:H53">B55+B64+B72</f>
        <v>13014621.64</v>
      </c>
      <c r="C53" s="34">
        <f t="shared" si="5"/>
        <v>13014621.64</v>
      </c>
      <c r="D53" s="34">
        <f t="shared" si="5"/>
        <v>0</v>
      </c>
      <c r="E53" s="34">
        <f t="shared" si="5"/>
        <v>3135360.98</v>
      </c>
      <c r="F53" s="34">
        <f t="shared" si="5"/>
        <v>3269817.7900000005</v>
      </c>
      <c r="G53" s="34">
        <f t="shared" si="5"/>
        <v>3256897.9699999997</v>
      </c>
      <c r="H53" s="34">
        <f t="shared" si="5"/>
        <v>3352544.9</v>
      </c>
      <c r="I53" s="97"/>
      <c r="J53" s="27"/>
    </row>
    <row r="54" spans="1:10" s="28" customFormat="1" ht="13.5" customHeight="1">
      <c r="A54" s="24" t="s">
        <v>62</v>
      </c>
      <c r="B54" s="34"/>
      <c r="C54" s="25">
        <f t="shared" si="3"/>
        <v>0</v>
      </c>
      <c r="D54" s="34"/>
      <c r="E54" s="34"/>
      <c r="F54" s="34"/>
      <c r="G54" s="34"/>
      <c r="H54" s="34"/>
      <c r="I54" s="97"/>
      <c r="J54" s="27"/>
    </row>
    <row r="55" spans="1:10" s="28" customFormat="1" ht="22.5">
      <c r="A55" s="116" t="s">
        <v>90</v>
      </c>
      <c r="B55" s="117">
        <f>B57+B58+B59</f>
        <v>7637000</v>
      </c>
      <c r="C55" s="117">
        <f>E55+F55+G55+H55</f>
        <v>7637000</v>
      </c>
      <c r="D55" s="117"/>
      <c r="E55" s="117">
        <f>E57+E58+E59</f>
        <v>1674599.9999999998</v>
      </c>
      <c r="F55" s="117">
        <f>F57+F58+F59</f>
        <v>1965300.0000000002</v>
      </c>
      <c r="G55" s="117">
        <f>G57+G58+G59</f>
        <v>2073500</v>
      </c>
      <c r="H55" s="117">
        <f>H57+H58+H59</f>
        <v>1923600</v>
      </c>
      <c r="I55" s="97"/>
      <c r="J55" s="70"/>
    </row>
    <row r="56" spans="1:10" s="28" customFormat="1" ht="12.75">
      <c r="A56" s="24" t="s">
        <v>46</v>
      </c>
      <c r="B56" s="25"/>
      <c r="C56" s="25">
        <f t="shared" si="3"/>
        <v>0</v>
      </c>
      <c r="D56" s="25"/>
      <c r="E56" s="25"/>
      <c r="F56" s="25"/>
      <c r="G56" s="25"/>
      <c r="H56" s="25"/>
      <c r="I56" s="97"/>
      <c r="J56" s="27"/>
    </row>
    <row r="57" spans="1:10" s="28" customFormat="1" ht="17.25" customHeight="1">
      <c r="A57" s="24" t="s">
        <v>91</v>
      </c>
      <c r="B57" s="25">
        <f>C57</f>
        <v>5947500</v>
      </c>
      <c r="C57" s="25">
        <f>E57+F57+G57+H57</f>
        <v>5947500</v>
      </c>
      <c r="D57" s="25"/>
      <c r="E57" s="25">
        <v>1326495.38</v>
      </c>
      <c r="F57" s="25">
        <v>1517304.62</v>
      </c>
      <c r="G57" s="25">
        <v>1626800</v>
      </c>
      <c r="H57" s="25">
        <v>1476900</v>
      </c>
      <c r="I57" s="97"/>
      <c r="J57" s="27"/>
    </row>
    <row r="58" spans="1:10" s="28" customFormat="1" ht="12.75">
      <c r="A58" s="24" t="s">
        <v>92</v>
      </c>
      <c r="B58" s="25">
        <f>C58</f>
        <v>2400</v>
      </c>
      <c r="C58" s="25">
        <f>E58+F58+G58+H58</f>
        <v>2400</v>
      </c>
      <c r="D58" s="25"/>
      <c r="E58" s="25">
        <v>745.17</v>
      </c>
      <c r="F58" s="25">
        <v>254.83</v>
      </c>
      <c r="G58" s="25">
        <v>700</v>
      </c>
      <c r="H58" s="25">
        <v>700</v>
      </c>
      <c r="I58" s="97"/>
      <c r="J58" s="27"/>
    </row>
    <row r="59" spans="1:10" s="28" customFormat="1" ht="12.75">
      <c r="A59" s="24" t="s">
        <v>93</v>
      </c>
      <c r="B59" s="25">
        <f>C59</f>
        <v>1687100</v>
      </c>
      <c r="C59" s="25">
        <f>E59+F59+G59+H59</f>
        <v>1687100</v>
      </c>
      <c r="D59" s="25"/>
      <c r="E59" s="25">
        <v>347359.45</v>
      </c>
      <c r="F59" s="25">
        <v>447740.55</v>
      </c>
      <c r="G59" s="25">
        <v>446000</v>
      </c>
      <c r="H59" s="25">
        <v>446000</v>
      </c>
      <c r="I59" s="97"/>
      <c r="J59" s="27"/>
    </row>
    <row r="60" spans="1:10" s="78" customFormat="1" ht="12">
      <c r="A60" s="75" t="s">
        <v>94</v>
      </c>
      <c r="B60" s="76">
        <v>4619100</v>
      </c>
      <c r="C60" s="76">
        <f t="shared" si="3"/>
        <v>4619100</v>
      </c>
      <c r="D60" s="76"/>
      <c r="E60" s="76">
        <v>886800</v>
      </c>
      <c r="F60" s="76">
        <v>1066900</v>
      </c>
      <c r="G60" s="76">
        <v>1219400</v>
      </c>
      <c r="H60" s="76">
        <v>1446000</v>
      </c>
      <c r="I60" s="97"/>
      <c r="J60" s="77"/>
    </row>
    <row r="61" spans="1:10" s="28" customFormat="1" ht="12.75">
      <c r="A61" s="24" t="s">
        <v>46</v>
      </c>
      <c r="B61" s="25"/>
      <c r="C61" s="25">
        <f t="shared" si="3"/>
        <v>0</v>
      </c>
      <c r="D61" s="25"/>
      <c r="E61" s="25"/>
      <c r="F61" s="25"/>
      <c r="G61" s="25"/>
      <c r="H61" s="25"/>
      <c r="I61" s="97"/>
      <c r="J61" s="27"/>
    </row>
    <row r="62" spans="1:10" s="28" customFormat="1" ht="12.75">
      <c r="A62" s="31" t="s">
        <v>95</v>
      </c>
      <c r="B62" s="25">
        <f>SUM(E62:H62)</f>
        <v>0</v>
      </c>
      <c r="C62" s="25">
        <f t="shared" si="3"/>
        <v>0</v>
      </c>
      <c r="D62" s="25"/>
      <c r="E62" s="25"/>
      <c r="F62" s="25"/>
      <c r="G62" s="25"/>
      <c r="H62" s="25"/>
      <c r="I62" s="97"/>
      <c r="J62" s="27"/>
    </row>
    <row r="63" spans="1:10" s="28" customFormat="1" ht="12.75">
      <c r="A63" s="31" t="s">
        <v>96</v>
      </c>
      <c r="B63" s="25"/>
      <c r="C63" s="25">
        <f t="shared" si="3"/>
        <v>0</v>
      </c>
      <c r="D63" s="25"/>
      <c r="E63" s="25"/>
      <c r="F63" s="25"/>
      <c r="G63" s="25"/>
      <c r="H63" s="25"/>
      <c r="I63" s="97"/>
      <c r="J63" s="27"/>
    </row>
    <row r="64" spans="1:10" s="28" customFormat="1" ht="19.5" customHeight="1">
      <c r="A64" s="116" t="s">
        <v>97</v>
      </c>
      <c r="B64" s="117">
        <f>B66+B68+B69</f>
        <v>3798519.82</v>
      </c>
      <c r="C64" s="117">
        <f>C66+C68+C69</f>
        <v>3798519.8200000003</v>
      </c>
      <c r="D64" s="117"/>
      <c r="E64" s="117">
        <f>E66+E68+E69</f>
        <v>992963</v>
      </c>
      <c r="F64" s="117">
        <f>F66+F68+F69</f>
        <v>1120219.82</v>
      </c>
      <c r="G64" s="117">
        <f>G66+G68+G69</f>
        <v>764200</v>
      </c>
      <c r="H64" s="117">
        <f>H66+H68+H69</f>
        <v>921137</v>
      </c>
      <c r="I64" s="97"/>
      <c r="J64" s="72"/>
    </row>
    <row r="65" spans="1:10" s="28" customFormat="1" ht="12.75">
      <c r="A65" s="24" t="s">
        <v>62</v>
      </c>
      <c r="B65" s="25"/>
      <c r="C65" s="25">
        <f t="shared" si="3"/>
        <v>0</v>
      </c>
      <c r="D65" s="25"/>
      <c r="E65" s="25"/>
      <c r="F65" s="25"/>
      <c r="G65" s="25"/>
      <c r="H65" s="25"/>
      <c r="I65" s="97"/>
      <c r="J65" s="27"/>
    </row>
    <row r="66" spans="1:10" s="28" customFormat="1" ht="22.5">
      <c r="A66" s="24" t="s">
        <v>98</v>
      </c>
      <c r="B66" s="25">
        <v>2332830</v>
      </c>
      <c r="C66" s="25">
        <f>E66+F66+G66+H66</f>
        <v>2332830</v>
      </c>
      <c r="D66" s="25"/>
      <c r="E66" s="25">
        <v>588687.88</v>
      </c>
      <c r="F66" s="25">
        <v>919379.7</v>
      </c>
      <c r="G66" s="25">
        <v>374009.81</v>
      </c>
      <c r="H66" s="25">
        <f>B66-G66-F66-E66</f>
        <v>450752.61</v>
      </c>
      <c r="I66" s="97"/>
      <c r="J66" s="27"/>
    </row>
    <row r="67" spans="1:10" s="28" customFormat="1" ht="12.75">
      <c r="A67" s="24" t="s">
        <v>99</v>
      </c>
      <c r="B67" s="25">
        <v>0</v>
      </c>
      <c r="C67" s="25">
        <f>E67+F67+G67+H67</f>
        <v>0</v>
      </c>
      <c r="D67" s="25"/>
      <c r="E67" s="25"/>
      <c r="F67" s="25"/>
      <c r="G67" s="25"/>
      <c r="H67" s="25">
        <f>B67-G67-F67-E67</f>
        <v>0</v>
      </c>
      <c r="I67" s="97"/>
      <c r="J67" s="27"/>
    </row>
    <row r="68" spans="1:10" s="28" customFormat="1" ht="12.75" customHeight="1">
      <c r="A68" s="24" t="s">
        <v>100</v>
      </c>
      <c r="B68" s="25">
        <v>942600</v>
      </c>
      <c r="C68" s="25">
        <f>E68+F68+G68+H68</f>
        <v>942600</v>
      </c>
      <c r="D68" s="25"/>
      <c r="E68" s="25">
        <v>341199.89</v>
      </c>
      <c r="F68" s="25">
        <v>151212.13</v>
      </c>
      <c r="G68" s="25">
        <v>108116.23</v>
      </c>
      <c r="H68" s="25">
        <f>B68-G68-F68-E68</f>
        <v>342071.75</v>
      </c>
      <c r="I68" s="97"/>
      <c r="J68" s="27"/>
    </row>
    <row r="69" spans="1:10" s="28" customFormat="1" ht="12.75" customHeight="1">
      <c r="A69" s="24" t="s">
        <v>101</v>
      </c>
      <c r="B69" s="25">
        <v>523089.82</v>
      </c>
      <c r="C69" s="25">
        <f>E69+F69+G69+H69</f>
        <v>523089.82000000007</v>
      </c>
      <c r="D69" s="25"/>
      <c r="E69" s="25">
        <v>63075.23</v>
      </c>
      <c r="F69" s="25">
        <v>49627.99</v>
      </c>
      <c r="G69" s="25">
        <v>282073.96</v>
      </c>
      <c r="H69" s="25">
        <f>B69-G69-F69-E69</f>
        <v>128312.63999999998</v>
      </c>
      <c r="I69" s="97"/>
      <c r="J69" s="27"/>
    </row>
    <row r="70" spans="1:10" s="28" customFormat="1" ht="12.75" customHeight="1">
      <c r="A70" s="24" t="s">
        <v>102</v>
      </c>
      <c r="B70" s="25">
        <v>0</v>
      </c>
      <c r="C70" s="25">
        <f t="shared" si="3"/>
        <v>0</v>
      </c>
      <c r="D70" s="25"/>
      <c r="E70" s="25"/>
      <c r="F70" s="25"/>
      <c r="G70" s="25"/>
      <c r="H70" s="25"/>
      <c r="I70" s="97"/>
      <c r="J70" s="27"/>
    </row>
    <row r="71" spans="1:10" s="28" customFormat="1" ht="12.75" customHeight="1">
      <c r="A71" s="24"/>
      <c r="B71" s="25"/>
      <c r="C71" s="25"/>
      <c r="D71" s="25"/>
      <c r="E71" s="25"/>
      <c r="F71" s="25"/>
      <c r="G71" s="25"/>
      <c r="H71" s="25"/>
      <c r="I71" s="97"/>
      <c r="J71" s="27"/>
    </row>
    <row r="72" spans="1:10" s="28" customFormat="1" ht="19.5" customHeight="1">
      <c r="A72" s="71" t="s">
        <v>237</v>
      </c>
      <c r="B72" s="79">
        <f>B73+B86+B99+B107</f>
        <v>1579101.82</v>
      </c>
      <c r="C72" s="79">
        <f>C73+C86+C99+C107</f>
        <v>1579101.82</v>
      </c>
      <c r="D72" s="79"/>
      <c r="E72" s="79">
        <f>E73+E86+E99+E107</f>
        <v>467797.98</v>
      </c>
      <c r="F72" s="79">
        <f>F73+F86+F99+F107</f>
        <v>184297.97</v>
      </c>
      <c r="G72" s="79">
        <f>G73+G86+G99+G107</f>
        <v>419197.97</v>
      </c>
      <c r="H72" s="79">
        <f>H73+H86+H99+H107</f>
        <v>507807.9</v>
      </c>
      <c r="I72" s="97"/>
      <c r="J72" s="27"/>
    </row>
    <row r="73" spans="1:10" s="28" customFormat="1" ht="19.5" customHeight="1">
      <c r="A73" s="80" t="s">
        <v>238</v>
      </c>
      <c r="B73" s="82">
        <f>B75+B76+B77+B78</f>
        <v>510101.82000000007</v>
      </c>
      <c r="C73" s="81">
        <f>C75+C76+C77+C78</f>
        <v>510101.82000000007</v>
      </c>
      <c r="D73" s="81"/>
      <c r="E73" s="81">
        <f>E75+E76+E77+E78</f>
        <v>151797.97999999998</v>
      </c>
      <c r="F73" s="81">
        <f>F75+F76+F77+F78</f>
        <v>107472.97</v>
      </c>
      <c r="G73" s="81">
        <f>G75+G76+G77+G78</f>
        <v>126297.97</v>
      </c>
      <c r="H73" s="81">
        <f>H75+H76+H77+H78</f>
        <v>124532.9</v>
      </c>
      <c r="I73" s="97"/>
      <c r="J73" s="27"/>
    </row>
    <row r="74" spans="1:10" s="28" customFormat="1" ht="12.75">
      <c r="A74" s="24" t="s">
        <v>62</v>
      </c>
      <c r="B74" s="25"/>
      <c r="C74" s="25">
        <f aca="true" t="shared" si="6" ref="C74:C85">B74</f>
        <v>0</v>
      </c>
      <c r="D74" s="25"/>
      <c r="E74" s="25"/>
      <c r="F74" s="25"/>
      <c r="G74" s="25"/>
      <c r="H74" s="25"/>
      <c r="I74" s="97"/>
      <c r="J74" s="27"/>
    </row>
    <row r="75" spans="1:10" s="28" customFormat="1" ht="12.75">
      <c r="A75" s="24" t="s">
        <v>103</v>
      </c>
      <c r="B75" s="25">
        <f>C75</f>
        <v>272391.89</v>
      </c>
      <c r="C75" s="25">
        <f>E75+F75+G75+H75</f>
        <v>272391.89</v>
      </c>
      <c r="D75" s="25"/>
      <c r="E75">
        <v>75597.98</v>
      </c>
      <c r="F75" s="73">
        <v>65597.97</v>
      </c>
      <c r="G75">
        <v>65597.97</v>
      </c>
      <c r="H75" s="74">
        <v>65597.97</v>
      </c>
      <c r="I75" s="97"/>
      <c r="J75" s="27"/>
    </row>
    <row r="76" spans="1:10" s="28" customFormat="1" ht="12.75" customHeight="1">
      <c r="A76" s="45" t="s">
        <v>104</v>
      </c>
      <c r="B76" s="25">
        <f>C76</f>
        <v>25763.89</v>
      </c>
      <c r="C76" s="25">
        <f>E76+F76+G76+H76</f>
        <v>25763.89</v>
      </c>
      <c r="D76" s="25"/>
      <c r="E76" s="25">
        <v>18000</v>
      </c>
      <c r="F76" s="25">
        <v>2000</v>
      </c>
      <c r="G76" s="25">
        <v>2500</v>
      </c>
      <c r="H76" s="25">
        <v>3263.89</v>
      </c>
      <c r="I76" s="97"/>
      <c r="J76" s="27"/>
    </row>
    <row r="77" spans="1:10" s="28" customFormat="1" ht="18" customHeight="1">
      <c r="A77" s="24" t="s">
        <v>105</v>
      </c>
      <c r="B77" s="25">
        <f>C77</f>
        <v>76000</v>
      </c>
      <c r="C77" s="25">
        <f>E77+F77+G77+H77</f>
        <v>76000</v>
      </c>
      <c r="D77" s="25"/>
      <c r="E77" s="25">
        <v>19000</v>
      </c>
      <c r="F77" s="25">
        <v>19000</v>
      </c>
      <c r="G77" s="25">
        <v>19000</v>
      </c>
      <c r="H77" s="25">
        <v>19000</v>
      </c>
      <c r="I77" s="97"/>
      <c r="J77" s="27"/>
    </row>
    <row r="78" spans="1:10" s="28" customFormat="1" ht="26.25" customHeight="1">
      <c r="A78" s="24" t="s">
        <v>106</v>
      </c>
      <c r="B78" s="25">
        <f>C78</f>
        <v>135946.04</v>
      </c>
      <c r="C78" s="25">
        <f>E78+F78+G78+H78</f>
        <v>135946.04</v>
      </c>
      <c r="D78" s="25"/>
      <c r="E78" s="25">
        <v>39200</v>
      </c>
      <c r="F78" s="25">
        <v>20875</v>
      </c>
      <c r="G78" s="25">
        <v>39200</v>
      </c>
      <c r="H78" s="25">
        <v>36671.04</v>
      </c>
      <c r="I78" s="97"/>
      <c r="J78" s="27"/>
    </row>
    <row r="79" spans="1:10" s="28" customFormat="1" ht="16.5" customHeight="1" hidden="1">
      <c r="A79" s="24" t="s">
        <v>107</v>
      </c>
      <c r="B79" s="25">
        <f>SUM(E79:H79)</f>
        <v>0</v>
      </c>
      <c r="C79" s="25">
        <f t="shared" si="6"/>
        <v>0</v>
      </c>
      <c r="D79" s="25"/>
      <c r="E79" s="25"/>
      <c r="F79" s="25"/>
      <c r="G79" s="25"/>
      <c r="H79" s="25"/>
      <c r="I79" s="97"/>
      <c r="J79" s="27"/>
    </row>
    <row r="80" spans="1:10" s="28" customFormat="1" ht="22.5" customHeight="1" hidden="1">
      <c r="A80" s="24"/>
      <c r="B80" s="25">
        <f>SUM(E80:H80)</f>
        <v>0</v>
      </c>
      <c r="C80" s="25">
        <f t="shared" si="6"/>
        <v>0</v>
      </c>
      <c r="D80" s="25"/>
      <c r="E80" s="25"/>
      <c r="F80" s="25"/>
      <c r="G80" s="25"/>
      <c r="H80" s="25"/>
      <c r="I80" s="97"/>
      <c r="J80" s="27"/>
    </row>
    <row r="81" spans="1:10" s="28" customFormat="1" ht="12.75" hidden="1">
      <c r="A81" s="24" t="s">
        <v>108</v>
      </c>
      <c r="B81" s="25">
        <f>SUM(E81:H81)</f>
        <v>0</v>
      </c>
      <c r="C81" s="25">
        <f t="shared" si="6"/>
        <v>0</v>
      </c>
      <c r="D81" s="25"/>
      <c r="E81" s="25"/>
      <c r="F81" s="25"/>
      <c r="G81" s="25"/>
      <c r="H81" s="25"/>
      <c r="I81" s="97"/>
      <c r="J81" s="27"/>
    </row>
    <row r="82" spans="1:10" s="46" customFormat="1" ht="12.75" customHeight="1" hidden="1">
      <c r="A82" s="24" t="s">
        <v>109</v>
      </c>
      <c r="B82" s="25">
        <f>SUM(E82:H82)</f>
        <v>0</v>
      </c>
      <c r="C82" s="25">
        <f t="shared" si="6"/>
        <v>0</v>
      </c>
      <c r="D82" s="25"/>
      <c r="E82" s="25"/>
      <c r="F82" s="25"/>
      <c r="G82" s="25"/>
      <c r="H82" s="25"/>
      <c r="I82" s="97"/>
      <c r="J82" s="27"/>
    </row>
    <row r="83" spans="1:10" s="46" customFormat="1" ht="12.75" customHeight="1" hidden="1">
      <c r="A83" s="24"/>
      <c r="B83" s="25"/>
      <c r="C83" s="25">
        <f t="shared" si="6"/>
        <v>0</v>
      </c>
      <c r="D83" s="25"/>
      <c r="E83" s="25"/>
      <c r="F83" s="25"/>
      <c r="G83" s="25"/>
      <c r="H83" s="25"/>
      <c r="I83" s="97"/>
      <c r="J83" s="27"/>
    </row>
    <row r="84" spans="1:10" s="46" customFormat="1" ht="12.75" customHeight="1" hidden="1">
      <c r="A84" s="24" t="s">
        <v>110</v>
      </c>
      <c r="B84" s="25">
        <f>SUM(E84:H84)</f>
        <v>0</v>
      </c>
      <c r="C84" s="25">
        <f t="shared" si="6"/>
        <v>0</v>
      </c>
      <c r="D84" s="25"/>
      <c r="E84" s="25"/>
      <c r="F84" s="25"/>
      <c r="G84" s="25"/>
      <c r="H84" s="25"/>
      <c r="I84" s="97"/>
      <c r="J84" s="27"/>
    </row>
    <row r="85" spans="1:10" s="46" customFormat="1" ht="12.75" customHeight="1" hidden="1">
      <c r="A85" s="24" t="s">
        <v>111</v>
      </c>
      <c r="B85" s="25">
        <f>SUM(E85:H85)</f>
        <v>0</v>
      </c>
      <c r="C85" s="25">
        <f t="shared" si="6"/>
        <v>0</v>
      </c>
      <c r="D85" s="25"/>
      <c r="E85" s="25"/>
      <c r="F85" s="25"/>
      <c r="G85" s="25"/>
      <c r="H85" s="25"/>
      <c r="I85" s="97"/>
      <c r="J85" s="27"/>
    </row>
    <row r="86" spans="1:10" s="28" customFormat="1" ht="15" customHeight="1">
      <c r="A86" s="80" t="s">
        <v>239</v>
      </c>
      <c r="B86" s="81">
        <v>311200</v>
      </c>
      <c r="C86" s="81">
        <f>C87+C88+C89+C90+C91+C92</f>
        <v>311200</v>
      </c>
      <c r="D86" s="81"/>
      <c r="E86" s="81">
        <f>E87+E88+E89+E90+E91+E92</f>
        <v>138125</v>
      </c>
      <c r="F86" s="81">
        <f>F87+F88+F89+F90+F91+F92</f>
        <v>10925</v>
      </c>
      <c r="G86" s="81">
        <f>G87+G88+G89+G90+G91+G92</f>
        <v>119025</v>
      </c>
      <c r="H86" s="81">
        <f>H87+H88+H89+H90+H91+H92</f>
        <v>43125</v>
      </c>
      <c r="I86" s="97"/>
      <c r="J86" s="27"/>
    </row>
    <row r="87" spans="1:10" s="28" customFormat="1" ht="12.75">
      <c r="A87" s="24" t="s">
        <v>113</v>
      </c>
      <c r="B87" s="25">
        <v>170500</v>
      </c>
      <c r="C87" s="25">
        <f aca="true" t="shared" si="7" ref="C87:C92">E87+F87+G87+H87</f>
        <v>170500</v>
      </c>
      <c r="D87" s="25"/>
      <c r="E87" s="25">
        <v>113300</v>
      </c>
      <c r="F87" s="25"/>
      <c r="G87" s="25">
        <v>57200</v>
      </c>
      <c r="H87"/>
      <c r="I87" s="97"/>
      <c r="J87" s="27"/>
    </row>
    <row r="88" spans="1:10" s="28" customFormat="1" ht="12.75">
      <c r="A88" s="24" t="s">
        <v>114</v>
      </c>
      <c r="B88" s="25">
        <v>25400</v>
      </c>
      <c r="C88" s="25">
        <f t="shared" si="7"/>
        <v>25400</v>
      </c>
      <c r="D88" s="25"/>
      <c r="E88"/>
      <c r="F88" s="25"/>
      <c r="G88">
        <v>25400</v>
      </c>
      <c r="H88"/>
      <c r="I88" s="97"/>
      <c r="J88" s="27"/>
    </row>
    <row r="89" spans="1:10" s="28" customFormat="1" ht="12.75">
      <c r="A89" s="24" t="s">
        <v>115</v>
      </c>
      <c r="B89" s="25">
        <v>62400</v>
      </c>
      <c r="C89" s="25">
        <f t="shared" si="7"/>
        <v>62400</v>
      </c>
      <c r="D89" s="25"/>
      <c r="E89" s="25">
        <v>13900</v>
      </c>
      <c r="F89" s="25"/>
      <c r="G89" s="25">
        <v>16300</v>
      </c>
      <c r="H89" s="25">
        <v>32200</v>
      </c>
      <c r="I89" s="97"/>
      <c r="J89" s="27"/>
    </row>
    <row r="90" spans="1:10" s="28" customFormat="1" ht="12.75">
      <c r="A90" s="24" t="s">
        <v>116</v>
      </c>
      <c r="B90" s="25">
        <v>9200</v>
      </c>
      <c r="C90" s="25">
        <f t="shared" si="7"/>
        <v>9200</v>
      </c>
      <c r="D90" s="25"/>
      <c r="E90" s="25">
        <v>2300</v>
      </c>
      <c r="F90" s="25">
        <v>2300</v>
      </c>
      <c r="G90" s="25">
        <v>2300</v>
      </c>
      <c r="H90" s="25">
        <v>2300</v>
      </c>
      <c r="I90" s="97"/>
      <c r="J90" s="27"/>
    </row>
    <row r="91" spans="1:10" s="28" customFormat="1" ht="12.75">
      <c r="A91" s="24" t="s">
        <v>117</v>
      </c>
      <c r="B91" s="25">
        <v>9200</v>
      </c>
      <c r="C91" s="25">
        <f t="shared" si="7"/>
        <v>9200</v>
      </c>
      <c r="D91" s="25"/>
      <c r="E91" s="25"/>
      <c r="F91" s="25"/>
      <c r="G91" s="25">
        <v>9200</v>
      </c>
      <c r="H91" s="25"/>
      <c r="I91" s="97"/>
      <c r="J91" s="27"/>
    </row>
    <row r="92" spans="1:10" s="28" customFormat="1" ht="12.75">
      <c r="A92" s="24" t="s">
        <v>118</v>
      </c>
      <c r="B92" s="25">
        <f>SUM(E92:H92)</f>
        <v>34500</v>
      </c>
      <c r="C92" s="25">
        <f t="shared" si="7"/>
        <v>34500</v>
      </c>
      <c r="D92" s="25"/>
      <c r="E92" s="47">
        <v>8625</v>
      </c>
      <c r="F92" s="47">
        <v>8625</v>
      </c>
      <c r="G92" s="47">
        <v>8625</v>
      </c>
      <c r="H92" s="47">
        <v>8625</v>
      </c>
      <c r="I92" s="97"/>
      <c r="J92" s="27"/>
    </row>
    <row r="93" spans="1:10" s="28" customFormat="1" ht="12.75" hidden="1">
      <c r="A93" s="24"/>
      <c r="B93" s="25"/>
      <c r="C93" s="25"/>
      <c r="D93" s="25"/>
      <c r="E93" s="47"/>
      <c r="F93" s="47"/>
      <c r="G93" s="47"/>
      <c r="H93" s="47"/>
      <c r="I93" s="97"/>
      <c r="J93" s="27"/>
    </row>
    <row r="94" spans="1:10" s="28" customFormat="1" ht="12.75" hidden="1">
      <c r="A94" s="24"/>
      <c r="B94" s="25"/>
      <c r="C94" s="25"/>
      <c r="D94" s="25"/>
      <c r="E94" s="47"/>
      <c r="F94" s="47"/>
      <c r="G94" s="47"/>
      <c r="H94" s="47"/>
      <c r="I94" s="97"/>
      <c r="J94" s="27"/>
    </row>
    <row r="95" spans="1:10" s="28" customFormat="1" ht="12.75" customHeight="1" hidden="1">
      <c r="A95" s="24"/>
      <c r="B95" s="25">
        <f>SUM(E95:H95)</f>
        <v>0</v>
      </c>
      <c r="C95" s="25">
        <f aca="true" t="shared" si="8" ref="C95:C223">B95</f>
        <v>0</v>
      </c>
      <c r="D95" s="25"/>
      <c r="E95" s="47"/>
      <c r="F95" s="47"/>
      <c r="G95" s="47"/>
      <c r="H95" s="47"/>
      <c r="I95" s="97"/>
      <c r="J95" s="27"/>
    </row>
    <row r="96" spans="1:10" s="28" customFormat="1" ht="22.5" customHeight="1">
      <c r="A96" s="24" t="s">
        <v>119</v>
      </c>
      <c r="B96" s="25">
        <f>SUM(E96:H96)</f>
        <v>0</v>
      </c>
      <c r="C96" s="25">
        <f t="shared" si="8"/>
        <v>0</v>
      </c>
      <c r="D96" s="25"/>
      <c r="E96" s="25"/>
      <c r="F96" s="25"/>
      <c r="G96" s="25"/>
      <c r="H96" s="25"/>
      <c r="I96" s="97"/>
      <c r="J96" s="27"/>
    </row>
    <row r="97" spans="1:10" s="28" customFormat="1" ht="12.75">
      <c r="A97" s="24" t="s">
        <v>46</v>
      </c>
      <c r="B97" s="25">
        <f>SUM(E97:H97)</f>
        <v>0</v>
      </c>
      <c r="C97" s="25">
        <f t="shared" si="8"/>
        <v>0</v>
      </c>
      <c r="D97" s="25"/>
      <c r="E97" s="25"/>
      <c r="F97" s="25"/>
      <c r="G97" s="25"/>
      <c r="H97" s="25"/>
      <c r="I97" s="97"/>
      <c r="J97" s="27"/>
    </row>
    <row r="98" spans="1:10" s="28" customFormat="1" ht="22.5">
      <c r="A98" s="24" t="s">
        <v>120</v>
      </c>
      <c r="B98" s="25">
        <f>SUM(E98:H98)</f>
        <v>0</v>
      </c>
      <c r="C98" s="25">
        <f t="shared" si="8"/>
        <v>0</v>
      </c>
      <c r="D98" s="25"/>
      <c r="E98" s="38"/>
      <c r="F98" s="38"/>
      <c r="G98" s="38"/>
      <c r="H98" s="38"/>
      <c r="I98" s="97"/>
      <c r="J98" s="27"/>
    </row>
    <row r="99" spans="1:10" s="28" customFormat="1" ht="18.75" customHeight="1">
      <c r="A99" s="100" t="s">
        <v>121</v>
      </c>
      <c r="B99" s="102">
        <v>263600</v>
      </c>
      <c r="C99" s="102">
        <f t="shared" si="8"/>
        <v>263600</v>
      </c>
      <c r="D99" s="122"/>
      <c r="E99" s="123">
        <v>65900</v>
      </c>
      <c r="F99" s="123">
        <v>65900</v>
      </c>
      <c r="G99" s="123">
        <v>65900</v>
      </c>
      <c r="H99" s="123">
        <v>65900</v>
      </c>
      <c r="I99" s="97"/>
      <c r="J99" s="27"/>
    </row>
    <row r="100" spans="1:10" s="28" customFormat="1" ht="22.5">
      <c r="A100" s="24" t="s">
        <v>122</v>
      </c>
      <c r="B100" s="25">
        <v>242000</v>
      </c>
      <c r="C100" s="25">
        <f t="shared" si="8"/>
        <v>242000</v>
      </c>
      <c r="D100" s="84"/>
      <c r="E100" s="87">
        <v>60500</v>
      </c>
      <c r="F100" s="87">
        <v>60500</v>
      </c>
      <c r="G100" s="87">
        <v>60500</v>
      </c>
      <c r="H100" s="87">
        <v>60500</v>
      </c>
      <c r="I100" s="97"/>
      <c r="J100" s="27"/>
    </row>
    <row r="101" spans="1:10" s="28" customFormat="1" ht="22.5" customHeight="1">
      <c r="A101" s="24" t="s">
        <v>123</v>
      </c>
      <c r="B101" s="25">
        <v>21600</v>
      </c>
      <c r="C101" s="25">
        <f t="shared" si="8"/>
        <v>21600</v>
      </c>
      <c r="D101" s="84"/>
      <c r="E101" s="87">
        <v>5400</v>
      </c>
      <c r="F101" s="87">
        <v>5400</v>
      </c>
      <c r="G101" s="87">
        <v>5400</v>
      </c>
      <c r="H101" s="87">
        <v>5400</v>
      </c>
      <c r="I101" s="97"/>
      <c r="J101" s="27"/>
    </row>
    <row r="102" spans="1:10" s="28" customFormat="1" ht="22.5">
      <c r="A102" s="31" t="s">
        <v>124</v>
      </c>
      <c r="B102" s="25">
        <v>494200</v>
      </c>
      <c r="C102" s="25">
        <f t="shared" si="8"/>
        <v>494200</v>
      </c>
      <c r="D102" s="84"/>
      <c r="E102" s="88">
        <v>111975</v>
      </c>
      <c r="F102" s="88"/>
      <c r="G102" s="88">
        <v>107975</v>
      </c>
      <c r="H102" s="88">
        <v>274250</v>
      </c>
      <c r="I102" s="97"/>
      <c r="J102" s="27"/>
    </row>
    <row r="103" spans="1:10" s="28" customFormat="1" ht="12.75">
      <c r="A103" s="24" t="s">
        <v>46</v>
      </c>
      <c r="B103" s="25">
        <f>SUM(E103:H103)</f>
        <v>0</v>
      </c>
      <c r="C103" s="25">
        <f t="shared" si="8"/>
        <v>0</v>
      </c>
      <c r="D103" s="84"/>
      <c r="E103" s="87"/>
      <c r="F103" s="87"/>
      <c r="G103" s="87"/>
      <c r="H103" s="87"/>
      <c r="I103" s="97"/>
      <c r="J103" s="27"/>
    </row>
    <row r="104" spans="1:10" s="28" customFormat="1" ht="12.75">
      <c r="A104" s="24" t="s">
        <v>125</v>
      </c>
      <c r="B104" s="25">
        <f>SUM(E104:H104)</f>
        <v>0</v>
      </c>
      <c r="C104" s="25">
        <f t="shared" si="8"/>
        <v>0</v>
      </c>
      <c r="D104" s="84"/>
      <c r="E104" s="87"/>
      <c r="F104" s="87"/>
      <c r="G104" s="87"/>
      <c r="H104" s="87"/>
      <c r="I104" s="97"/>
      <c r="J104" s="27"/>
    </row>
    <row r="105" spans="1:10" s="28" customFormat="1" ht="12.75" customHeight="1">
      <c r="A105" s="24" t="s">
        <v>126</v>
      </c>
      <c r="B105" s="25">
        <f>SUM(E105:H105)</f>
        <v>0</v>
      </c>
      <c r="C105" s="25">
        <f t="shared" si="8"/>
        <v>0</v>
      </c>
      <c r="D105" s="84"/>
      <c r="E105" s="87"/>
      <c r="F105" s="87"/>
      <c r="G105" s="87"/>
      <c r="H105" s="87"/>
      <c r="I105" s="97"/>
      <c r="J105" s="27"/>
    </row>
    <row r="106" spans="1:10" s="28" customFormat="1" ht="12.75" customHeight="1">
      <c r="A106" s="24" t="s">
        <v>127</v>
      </c>
      <c r="B106" s="25">
        <f>SUM(E106:H106)</f>
        <v>0</v>
      </c>
      <c r="C106" s="25">
        <f t="shared" si="8"/>
        <v>0</v>
      </c>
      <c r="D106" s="25"/>
      <c r="E106" s="86"/>
      <c r="F106" s="86"/>
      <c r="G106" s="86"/>
      <c r="H106" s="86"/>
      <c r="I106" s="97"/>
      <c r="J106" s="27"/>
    </row>
    <row r="107" spans="1:10" s="28" customFormat="1" ht="19.5" customHeight="1">
      <c r="A107" s="80" t="s">
        <v>128</v>
      </c>
      <c r="B107" s="81">
        <v>494200</v>
      </c>
      <c r="C107" s="81">
        <f t="shared" si="8"/>
        <v>494200</v>
      </c>
      <c r="D107" s="89"/>
      <c r="E107" s="89">
        <f>E109+E110+E111</f>
        <v>111975</v>
      </c>
      <c r="F107" s="89">
        <f>F109+F110+F111+F112+F114</f>
        <v>0</v>
      </c>
      <c r="G107" s="89">
        <f>G109+G110+G111+G112+G114</f>
        <v>107975</v>
      </c>
      <c r="H107" s="89">
        <f>H109+H110+H111+H112+H114</f>
        <v>274250</v>
      </c>
      <c r="I107" s="97"/>
      <c r="J107" s="27"/>
    </row>
    <row r="108" spans="1:10" s="28" customFormat="1" ht="21" customHeight="1">
      <c r="A108" s="24" t="s">
        <v>46</v>
      </c>
      <c r="B108" s="25">
        <f>SUM(E108:H108)</f>
        <v>0</v>
      </c>
      <c r="C108" s="84">
        <f t="shared" si="8"/>
        <v>0</v>
      </c>
      <c r="D108" s="87"/>
      <c r="E108" s="87"/>
      <c r="F108" s="87"/>
      <c r="G108" s="87"/>
      <c r="H108" s="87"/>
      <c r="I108" s="97"/>
      <c r="J108" s="85"/>
    </row>
    <row r="109" spans="1:10" s="28" customFormat="1" ht="19.5" customHeight="1">
      <c r="A109" s="24" t="s">
        <v>129</v>
      </c>
      <c r="B109" s="25">
        <v>39000</v>
      </c>
      <c r="C109" s="84">
        <f t="shared" si="8"/>
        <v>39000</v>
      </c>
      <c r="D109" s="87"/>
      <c r="E109" s="87"/>
      <c r="F109" s="90"/>
      <c r="G109" s="90">
        <v>39000</v>
      </c>
      <c r="H109" s="87"/>
      <c r="I109" s="97"/>
      <c r="J109" s="85"/>
    </row>
    <row r="110" spans="1:10" s="28" customFormat="1" ht="19.5" customHeight="1">
      <c r="A110" s="24" t="s">
        <v>130</v>
      </c>
      <c r="B110" s="25">
        <v>7300</v>
      </c>
      <c r="C110" s="84">
        <f t="shared" si="8"/>
        <v>7300</v>
      </c>
      <c r="D110" s="87"/>
      <c r="E110" s="87"/>
      <c r="F110" s="87"/>
      <c r="G110" s="87">
        <v>7300</v>
      </c>
      <c r="H110" s="90"/>
      <c r="I110" s="97"/>
      <c r="J110" s="85"/>
    </row>
    <row r="111" spans="1:10" s="28" customFormat="1" ht="20.25" customHeight="1">
      <c r="A111" s="24" t="s">
        <v>131</v>
      </c>
      <c r="B111" s="25">
        <v>447900</v>
      </c>
      <c r="C111" s="84">
        <f t="shared" si="8"/>
        <v>447900</v>
      </c>
      <c r="D111" s="87"/>
      <c r="E111" s="87">
        <v>111975</v>
      </c>
      <c r="F111" s="87"/>
      <c r="G111" s="87">
        <v>61675</v>
      </c>
      <c r="H111" s="87">
        <v>274250</v>
      </c>
      <c r="I111" s="97"/>
      <c r="J111" s="85"/>
    </row>
    <row r="112" spans="1:10" s="28" customFormat="1" ht="13.5" customHeight="1">
      <c r="A112" s="24" t="s">
        <v>132</v>
      </c>
      <c r="B112" s="25">
        <f>SUM(E112:H112)</f>
        <v>0</v>
      </c>
      <c r="C112" s="84">
        <f t="shared" si="8"/>
        <v>0</v>
      </c>
      <c r="D112" s="87"/>
      <c r="E112" s="87"/>
      <c r="F112" s="87"/>
      <c r="G112" s="87"/>
      <c r="H112" s="87"/>
      <c r="I112" s="97"/>
      <c r="J112" s="85"/>
    </row>
    <row r="113" spans="1:10" s="28" customFormat="1" ht="18.75" customHeight="1">
      <c r="A113" s="24" t="s">
        <v>133</v>
      </c>
      <c r="B113" s="25">
        <f>SUM(E113:H113)</f>
        <v>0</v>
      </c>
      <c r="C113" s="84">
        <f t="shared" si="8"/>
        <v>0</v>
      </c>
      <c r="D113" s="87"/>
      <c r="E113" s="87"/>
      <c r="F113" s="87"/>
      <c r="G113" s="87"/>
      <c r="H113" s="87"/>
      <c r="I113" s="97"/>
      <c r="J113" s="85"/>
    </row>
    <row r="114" spans="1:10" s="28" customFormat="1" ht="18" customHeight="1">
      <c r="A114" s="24" t="s">
        <v>134</v>
      </c>
      <c r="B114" s="25">
        <f>SUM(E114:H114)</f>
        <v>0</v>
      </c>
      <c r="C114" s="84">
        <f t="shared" si="8"/>
        <v>0</v>
      </c>
      <c r="D114" s="87"/>
      <c r="E114" s="87"/>
      <c r="F114" s="87"/>
      <c r="G114" s="87"/>
      <c r="H114" s="87"/>
      <c r="I114" s="97"/>
      <c r="J114" s="85"/>
    </row>
    <row r="115" spans="1:10" s="28" customFormat="1" ht="18.75" customHeight="1">
      <c r="A115" s="31" t="s">
        <v>135</v>
      </c>
      <c r="B115" s="25">
        <v>0</v>
      </c>
      <c r="C115" s="84">
        <f t="shared" si="8"/>
        <v>0</v>
      </c>
      <c r="D115" s="87"/>
      <c r="E115" s="87"/>
      <c r="F115" s="87"/>
      <c r="G115" s="87"/>
      <c r="H115" s="87"/>
      <c r="I115" s="97"/>
      <c r="J115" s="85"/>
    </row>
    <row r="116" spans="1:10" s="28" customFormat="1" ht="12.75" customHeight="1">
      <c r="A116" s="24" t="s">
        <v>46</v>
      </c>
      <c r="B116" s="25"/>
      <c r="C116" s="84">
        <f t="shared" si="8"/>
        <v>0</v>
      </c>
      <c r="D116" s="87"/>
      <c r="E116" s="87"/>
      <c r="F116" s="87"/>
      <c r="G116" s="87"/>
      <c r="H116" s="87"/>
      <c r="I116" s="97"/>
      <c r="J116" s="85"/>
    </row>
    <row r="117" spans="1:10" s="28" customFormat="1" ht="33.75">
      <c r="A117" s="24" t="s">
        <v>136</v>
      </c>
      <c r="B117" s="25">
        <v>0</v>
      </c>
      <c r="C117" s="84">
        <f t="shared" si="8"/>
        <v>0</v>
      </c>
      <c r="D117" s="87"/>
      <c r="E117" s="87"/>
      <c r="F117" s="87"/>
      <c r="G117" s="87"/>
      <c r="H117" s="87"/>
      <c r="I117" s="97"/>
      <c r="J117" s="85"/>
    </row>
    <row r="118" spans="1:10" s="28" customFormat="1" ht="19.5" customHeight="1">
      <c r="A118" s="24" t="s">
        <v>137</v>
      </c>
      <c r="B118" s="25">
        <v>0</v>
      </c>
      <c r="C118" s="25">
        <f t="shared" si="8"/>
        <v>0</v>
      </c>
      <c r="D118" s="86"/>
      <c r="E118" s="86"/>
      <c r="F118" s="86"/>
      <c r="G118" s="86"/>
      <c r="H118" s="86"/>
      <c r="I118" s="97"/>
      <c r="J118" s="27"/>
    </row>
    <row r="119" spans="1:10" s="28" customFormat="1" ht="19.5" customHeight="1">
      <c r="A119" s="24" t="s">
        <v>138</v>
      </c>
      <c r="B119" s="25"/>
      <c r="C119" s="25"/>
      <c r="D119" s="25"/>
      <c r="E119" s="25"/>
      <c r="F119" s="25"/>
      <c r="G119" s="25"/>
      <c r="H119" s="25"/>
      <c r="I119" s="97"/>
      <c r="J119" s="27"/>
    </row>
    <row r="120" spans="1:10" s="28" customFormat="1" ht="45">
      <c r="A120" s="91" t="s">
        <v>139</v>
      </c>
      <c r="B120" s="92">
        <f>B122+B129+B144</f>
        <v>18328965.45</v>
      </c>
      <c r="C120" s="92">
        <f>C122+C129+C144</f>
        <v>18328715.45</v>
      </c>
      <c r="D120" s="92"/>
      <c r="E120" s="92">
        <f>E122+E129+E144</f>
        <v>4435422.52</v>
      </c>
      <c r="F120" s="92">
        <f>F122+F129+F144</f>
        <v>4422100</v>
      </c>
      <c r="G120" s="92">
        <f>G122+G129+G144</f>
        <v>5048892.93</v>
      </c>
      <c r="H120" s="92">
        <f>H122+H129+H144</f>
        <v>4422300</v>
      </c>
      <c r="I120" s="97"/>
      <c r="J120" s="27"/>
    </row>
    <row r="121" spans="1:10" s="28" customFormat="1" ht="12.75" hidden="1">
      <c r="A121" s="24" t="s">
        <v>62</v>
      </c>
      <c r="B121" s="34"/>
      <c r="C121" s="25">
        <f t="shared" si="8"/>
        <v>0</v>
      </c>
      <c r="D121" s="34"/>
      <c r="E121" s="34"/>
      <c r="F121" s="34"/>
      <c r="G121" s="34"/>
      <c r="H121" s="34"/>
      <c r="I121" s="97"/>
      <c r="J121" s="27"/>
    </row>
    <row r="122" spans="1:10" s="28" customFormat="1" ht="21" customHeight="1">
      <c r="A122" s="118" t="s">
        <v>90</v>
      </c>
      <c r="B122" s="119">
        <f>B124+B125+B126</f>
        <v>17647496.52</v>
      </c>
      <c r="C122" s="119">
        <f>E122+F122+G122+H122</f>
        <v>17647246.52</v>
      </c>
      <c r="D122" s="119"/>
      <c r="E122" s="119">
        <f>E124+E125+E126</f>
        <v>4418246.52</v>
      </c>
      <c r="F122" s="119">
        <v>4409600</v>
      </c>
      <c r="G122" s="119">
        <v>4409600</v>
      </c>
      <c r="H122" s="119">
        <v>4409800</v>
      </c>
      <c r="I122" s="125"/>
      <c r="J122" s="72"/>
    </row>
    <row r="123" spans="1:10" ht="12.75">
      <c r="A123" s="24" t="s">
        <v>46</v>
      </c>
      <c r="B123" s="25"/>
      <c r="C123" s="25">
        <f t="shared" si="8"/>
        <v>0</v>
      </c>
      <c r="D123" s="25"/>
      <c r="E123" s="25"/>
      <c r="F123" s="25"/>
      <c r="G123" s="25"/>
      <c r="H123" s="25"/>
      <c r="I123" s="125"/>
      <c r="J123" s="27"/>
    </row>
    <row r="124" spans="1:10" ht="12.75">
      <c r="A124" s="24" t="s">
        <v>91</v>
      </c>
      <c r="B124" s="25">
        <f>C124</f>
        <v>13568096.52</v>
      </c>
      <c r="C124" s="25">
        <f>E124+F124+G124+H124</f>
        <v>13568096.52</v>
      </c>
      <c r="D124" s="25"/>
      <c r="E124" s="25">
        <v>3090296.52</v>
      </c>
      <c r="F124" s="25">
        <v>3483500</v>
      </c>
      <c r="G124" s="25">
        <v>4009836.42</v>
      </c>
      <c r="H124" s="25">
        <v>2984463.58</v>
      </c>
      <c r="I124" s="125"/>
      <c r="J124" s="27"/>
    </row>
    <row r="125" spans="1:10" ht="12.75">
      <c r="A125" s="24" t="s">
        <v>92</v>
      </c>
      <c r="B125" s="25">
        <f>C125</f>
        <v>1800</v>
      </c>
      <c r="C125" s="25">
        <f>E125+F125+G125+H125</f>
        <v>1800</v>
      </c>
      <c r="D125" s="25"/>
      <c r="E125" s="25">
        <v>200</v>
      </c>
      <c r="F125" s="25">
        <v>200</v>
      </c>
      <c r="G125" s="25">
        <v>351.61</v>
      </c>
      <c r="H125" s="25">
        <v>1048.39</v>
      </c>
      <c r="I125" s="125"/>
      <c r="J125" s="27"/>
    </row>
    <row r="126" spans="1:10" ht="12.75">
      <c r="A126" s="24" t="s">
        <v>93</v>
      </c>
      <c r="B126" s="25">
        <f>C126</f>
        <v>4077600</v>
      </c>
      <c r="C126" s="25">
        <f>E126+F126+G126+H126</f>
        <v>4077600</v>
      </c>
      <c r="D126" s="25"/>
      <c r="E126" s="25">
        <v>1327750</v>
      </c>
      <c r="F126" s="25">
        <v>925650</v>
      </c>
      <c r="G126" s="25">
        <v>1262597.45</v>
      </c>
      <c r="H126" s="25">
        <v>561602.55</v>
      </c>
      <c r="I126" s="125"/>
      <c r="J126" s="27"/>
    </row>
    <row r="127" spans="1:10" ht="12.75">
      <c r="A127" s="31" t="s">
        <v>94</v>
      </c>
      <c r="B127" s="25"/>
      <c r="C127" s="25"/>
      <c r="D127" s="25"/>
      <c r="E127" s="25"/>
      <c r="F127" s="25"/>
      <c r="G127" s="25"/>
      <c r="H127" s="25"/>
      <c r="I127" s="125"/>
      <c r="J127" s="27"/>
    </row>
    <row r="128" spans="1:10" s="28" customFormat="1" ht="12.75">
      <c r="A128" s="24" t="s">
        <v>46</v>
      </c>
      <c r="B128" s="25"/>
      <c r="C128" s="25">
        <f t="shared" si="8"/>
        <v>0</v>
      </c>
      <c r="D128" s="25"/>
      <c r="E128" s="25"/>
      <c r="F128" s="25"/>
      <c r="G128" s="25"/>
      <c r="H128" s="25"/>
      <c r="I128" s="125"/>
      <c r="J128" s="27"/>
    </row>
    <row r="129" spans="1:10" s="28" customFormat="1" ht="12.75">
      <c r="A129" s="116" t="s">
        <v>95</v>
      </c>
      <c r="B129" s="119">
        <f>C129</f>
        <v>54676</v>
      </c>
      <c r="C129" s="119">
        <f>E129+F129+G129+H129</f>
        <v>54676</v>
      </c>
      <c r="D129" s="119"/>
      <c r="E129" s="119">
        <v>17176</v>
      </c>
      <c r="F129" s="119">
        <v>12500</v>
      </c>
      <c r="G129" s="119">
        <v>12500</v>
      </c>
      <c r="H129" s="119">
        <v>12500</v>
      </c>
      <c r="I129" s="125"/>
      <c r="J129" s="72"/>
    </row>
    <row r="130" spans="1:10" s="28" customFormat="1" ht="12.75">
      <c r="A130" s="31" t="s">
        <v>96</v>
      </c>
      <c r="B130" s="25"/>
      <c r="C130" s="25">
        <f t="shared" si="8"/>
        <v>0</v>
      </c>
      <c r="D130" s="25"/>
      <c r="E130" s="25"/>
      <c r="F130" s="25"/>
      <c r="G130" s="25"/>
      <c r="H130" s="25"/>
      <c r="I130" s="97"/>
      <c r="J130" s="27"/>
    </row>
    <row r="131" spans="1:10" s="28" customFormat="1" ht="12.75">
      <c r="A131" s="31" t="s">
        <v>97</v>
      </c>
      <c r="B131" s="25">
        <f>SUM(E131:H131)</f>
        <v>0</v>
      </c>
      <c r="C131" s="25">
        <f t="shared" si="8"/>
        <v>0</v>
      </c>
      <c r="D131" s="25"/>
      <c r="E131" s="25">
        <f>E133+E135+E136</f>
        <v>0</v>
      </c>
      <c r="F131" s="25">
        <f>F133+F135+F136</f>
        <v>0</v>
      </c>
      <c r="G131" s="25">
        <f>G133+G135+G136</f>
        <v>0</v>
      </c>
      <c r="H131" s="25">
        <f>H133+H135+H136</f>
        <v>0</v>
      </c>
      <c r="I131" s="97"/>
      <c r="J131" s="27"/>
    </row>
    <row r="132" spans="1:10" s="28" customFormat="1" ht="12.75">
      <c r="A132" s="24" t="s">
        <v>62</v>
      </c>
      <c r="B132" s="25"/>
      <c r="C132" s="25">
        <f t="shared" si="8"/>
        <v>0</v>
      </c>
      <c r="D132" s="25"/>
      <c r="E132" s="25"/>
      <c r="F132" s="25"/>
      <c r="G132" s="25"/>
      <c r="H132" s="25"/>
      <c r="I132" s="97"/>
      <c r="J132" s="27"/>
    </row>
    <row r="133" spans="1:10" s="28" customFormat="1" ht="18" customHeight="1">
      <c r="A133" s="24" t="s">
        <v>140</v>
      </c>
      <c r="B133" s="25">
        <f>SUM(E133:H133)</f>
        <v>0</v>
      </c>
      <c r="C133" s="25">
        <f t="shared" si="8"/>
        <v>0</v>
      </c>
      <c r="D133" s="25"/>
      <c r="E133" s="25"/>
      <c r="F133" s="25"/>
      <c r="G133" s="25"/>
      <c r="H133" s="25"/>
      <c r="I133" s="97"/>
      <c r="J133" s="27"/>
    </row>
    <row r="134" spans="1:10" s="28" customFormat="1" ht="12.75" customHeight="1">
      <c r="A134" s="24" t="s">
        <v>99</v>
      </c>
      <c r="B134" s="25">
        <v>0</v>
      </c>
      <c r="C134" s="25">
        <f t="shared" si="8"/>
        <v>0</v>
      </c>
      <c r="D134" s="25"/>
      <c r="E134" s="25"/>
      <c r="F134" s="25"/>
      <c r="G134" s="25"/>
      <c r="H134" s="25"/>
      <c r="I134" s="97"/>
      <c r="J134" s="27"/>
    </row>
    <row r="135" spans="1:10" s="28" customFormat="1" ht="12.75" customHeight="1">
      <c r="A135" s="24" t="s">
        <v>141</v>
      </c>
      <c r="B135" s="25">
        <f>SUM(E135:H135)</f>
        <v>0</v>
      </c>
      <c r="C135" s="25">
        <f t="shared" si="8"/>
        <v>0</v>
      </c>
      <c r="D135" s="25"/>
      <c r="E135" s="25"/>
      <c r="F135" s="25"/>
      <c r="G135" s="25"/>
      <c r="H135" s="25"/>
      <c r="I135" s="97"/>
      <c r="J135" s="27"/>
    </row>
    <row r="136" spans="1:10" s="28" customFormat="1" ht="12.75" customHeight="1">
      <c r="A136" s="24" t="s">
        <v>142</v>
      </c>
      <c r="B136" s="25">
        <f>SUM(E136:H136)</f>
        <v>0</v>
      </c>
      <c r="C136" s="25">
        <f t="shared" si="8"/>
        <v>0</v>
      </c>
      <c r="D136" s="25"/>
      <c r="E136" s="25"/>
      <c r="F136" s="25"/>
      <c r="G136" s="25"/>
      <c r="H136" s="25"/>
      <c r="I136" s="97"/>
      <c r="J136" s="27"/>
    </row>
    <row r="137" spans="1:10" s="28" customFormat="1" ht="12.75" customHeight="1">
      <c r="A137" s="24" t="s">
        <v>102</v>
      </c>
      <c r="B137" s="25">
        <v>0</v>
      </c>
      <c r="C137" s="25">
        <f t="shared" si="8"/>
        <v>0</v>
      </c>
      <c r="D137" s="25"/>
      <c r="E137" s="25"/>
      <c r="F137" s="25"/>
      <c r="G137" s="25"/>
      <c r="H137" s="25"/>
      <c r="I137" s="97"/>
      <c r="J137" s="27"/>
    </row>
    <row r="138" spans="1:10" s="28" customFormat="1" ht="12.75" customHeight="1">
      <c r="A138" s="24" t="s">
        <v>143</v>
      </c>
      <c r="B138" s="25">
        <f aca="true" t="shared" si="9" ref="B138:B143">SUM(E138:H138)</f>
        <v>0</v>
      </c>
      <c r="C138" s="25">
        <f t="shared" si="8"/>
        <v>0</v>
      </c>
      <c r="D138" s="25"/>
      <c r="E138" s="25"/>
      <c r="F138" s="25"/>
      <c r="G138" s="25"/>
      <c r="H138" s="25"/>
      <c r="I138" s="97"/>
      <c r="J138" s="27"/>
    </row>
    <row r="139" spans="1:10" s="28" customFormat="1" ht="12.75">
      <c r="A139" s="24" t="s">
        <v>144</v>
      </c>
      <c r="B139" s="25">
        <f t="shared" si="9"/>
        <v>0</v>
      </c>
      <c r="C139" s="25">
        <f t="shared" si="8"/>
        <v>0</v>
      </c>
      <c r="D139" s="25"/>
      <c r="E139" s="25"/>
      <c r="F139" s="25"/>
      <c r="G139" s="25"/>
      <c r="H139" s="25"/>
      <c r="I139" s="97"/>
      <c r="J139" s="27"/>
    </row>
    <row r="140" spans="1:10" s="28" customFormat="1" ht="18.75" customHeight="1">
      <c r="A140" s="24" t="s">
        <v>119</v>
      </c>
      <c r="B140" s="25">
        <f t="shared" si="9"/>
        <v>0</v>
      </c>
      <c r="C140" s="25">
        <f t="shared" si="8"/>
        <v>0</v>
      </c>
      <c r="D140" s="25"/>
      <c r="E140" s="25"/>
      <c r="F140" s="25"/>
      <c r="G140" s="25"/>
      <c r="H140" s="25"/>
      <c r="I140" s="97"/>
      <c r="J140" s="27"/>
    </row>
    <row r="141" spans="1:10" s="28" customFormat="1" ht="12.75">
      <c r="A141" s="24" t="s">
        <v>46</v>
      </c>
      <c r="B141" s="25">
        <f t="shared" si="9"/>
        <v>0</v>
      </c>
      <c r="C141" s="25">
        <f t="shared" si="8"/>
        <v>0</v>
      </c>
      <c r="D141" s="25"/>
      <c r="E141" s="25"/>
      <c r="F141" s="25"/>
      <c r="G141" s="25"/>
      <c r="H141" s="25"/>
      <c r="I141" s="97"/>
      <c r="J141" s="27"/>
    </row>
    <row r="142" spans="1:10" s="28" customFormat="1" ht="22.5">
      <c r="A142" s="24" t="s">
        <v>120</v>
      </c>
      <c r="B142" s="25">
        <f t="shared" si="9"/>
        <v>0</v>
      </c>
      <c r="C142" s="25">
        <f t="shared" si="8"/>
        <v>0</v>
      </c>
      <c r="D142" s="25"/>
      <c r="E142" s="25"/>
      <c r="F142" s="25"/>
      <c r="G142" s="25"/>
      <c r="H142" s="25"/>
      <c r="I142" s="97"/>
      <c r="J142" s="27"/>
    </row>
    <row r="143" spans="1:10" s="28" customFormat="1" ht="12.75">
      <c r="A143" s="24" t="s">
        <v>145</v>
      </c>
      <c r="B143" s="25">
        <f t="shared" si="9"/>
        <v>0</v>
      </c>
      <c r="C143" s="25">
        <f t="shared" si="8"/>
        <v>0</v>
      </c>
      <c r="D143" s="25"/>
      <c r="E143" s="25"/>
      <c r="F143" s="25"/>
      <c r="G143" s="25"/>
      <c r="H143" s="25"/>
      <c r="I143" s="97"/>
      <c r="J143" s="27"/>
    </row>
    <row r="144" spans="1:10" s="28" customFormat="1" ht="22.5">
      <c r="A144" s="116" t="s">
        <v>124</v>
      </c>
      <c r="B144" s="119">
        <f>C144</f>
        <v>626792.9299999999</v>
      </c>
      <c r="C144" s="119">
        <f>E144+F144+G144+H144</f>
        <v>626792.9299999999</v>
      </c>
      <c r="D144" s="119"/>
      <c r="E144" s="119">
        <f>E149+E146</f>
        <v>0</v>
      </c>
      <c r="F144" s="119">
        <f>F149+F146</f>
        <v>0</v>
      </c>
      <c r="G144" s="119">
        <f>G149+G146</f>
        <v>626792.9299999999</v>
      </c>
      <c r="H144" s="119">
        <f>H149+H146</f>
        <v>0</v>
      </c>
      <c r="I144" s="97"/>
      <c r="J144" s="72"/>
    </row>
    <row r="145" spans="1:10" ht="12.75" customHeight="1">
      <c r="A145" s="24" t="s">
        <v>46</v>
      </c>
      <c r="B145" s="25">
        <f>SUM(E145:H145)</f>
        <v>0</v>
      </c>
      <c r="C145" s="25">
        <f t="shared" si="8"/>
        <v>0</v>
      </c>
      <c r="D145" s="25"/>
      <c r="E145" s="25"/>
      <c r="F145" s="25"/>
      <c r="G145" s="25"/>
      <c r="H145" s="25"/>
      <c r="I145" s="97"/>
      <c r="J145" s="27"/>
    </row>
    <row r="146" spans="1:10" ht="12.75" customHeight="1">
      <c r="A146" s="24" t="s">
        <v>146</v>
      </c>
      <c r="B146" s="25">
        <f>C146</f>
        <v>501268.93</v>
      </c>
      <c r="C146" s="25">
        <f>E146+F146+G146+H146</f>
        <v>501268.93</v>
      </c>
      <c r="D146" s="25"/>
      <c r="E146" s="25">
        <v>0</v>
      </c>
      <c r="F146" s="25"/>
      <c r="G146" s="25">
        <v>501268.93</v>
      </c>
      <c r="H146" s="25"/>
      <c r="I146" s="97"/>
      <c r="J146" s="27"/>
    </row>
    <row r="147" spans="1:10" ht="12.75" customHeight="1">
      <c r="A147" s="24" t="s">
        <v>126</v>
      </c>
      <c r="B147" s="25">
        <f aca="true" t="shared" si="10" ref="B147:B158">SUM(E147:H147)</f>
        <v>0</v>
      </c>
      <c r="C147" s="25">
        <f t="shared" si="8"/>
        <v>0</v>
      </c>
      <c r="D147" s="25"/>
      <c r="E147" s="25"/>
      <c r="F147" s="25"/>
      <c r="G147" s="25"/>
      <c r="H147" s="25"/>
      <c r="I147" s="97"/>
      <c r="J147" s="27"/>
    </row>
    <row r="148" spans="1:10" ht="12.75" customHeight="1">
      <c r="A148" s="24" t="s">
        <v>127</v>
      </c>
      <c r="B148" s="25">
        <f t="shared" si="10"/>
        <v>0</v>
      </c>
      <c r="C148" s="25">
        <f t="shared" si="8"/>
        <v>0</v>
      </c>
      <c r="D148" s="25"/>
      <c r="E148" s="25"/>
      <c r="F148" s="25"/>
      <c r="G148" s="25"/>
      <c r="H148" s="25"/>
      <c r="I148" s="97"/>
      <c r="J148" s="27"/>
    </row>
    <row r="149" spans="1:10" ht="22.5" customHeight="1">
      <c r="A149" s="24" t="s">
        <v>147</v>
      </c>
      <c r="B149" s="25">
        <v>125524</v>
      </c>
      <c r="C149" s="25">
        <f t="shared" si="8"/>
        <v>125524</v>
      </c>
      <c r="D149" s="25"/>
      <c r="E149" s="25">
        <f>E153+E154+E155</f>
        <v>0</v>
      </c>
      <c r="F149" s="25"/>
      <c r="G149" s="25">
        <v>125524</v>
      </c>
      <c r="H149" s="25"/>
      <c r="I149" s="97"/>
      <c r="J149" s="27"/>
    </row>
    <row r="150" spans="1:10" ht="12.75" customHeight="1" hidden="1">
      <c r="A150" s="48" t="s">
        <v>46</v>
      </c>
      <c r="B150" s="49">
        <f t="shared" si="10"/>
        <v>0</v>
      </c>
      <c r="C150" s="25">
        <f t="shared" si="8"/>
        <v>0</v>
      </c>
      <c r="D150" s="49"/>
      <c r="E150" s="49"/>
      <c r="F150" s="49"/>
      <c r="G150" s="49"/>
      <c r="H150" s="49"/>
      <c r="I150" s="97"/>
      <c r="J150" s="27"/>
    </row>
    <row r="151" spans="1:10" ht="22.5" customHeight="1" hidden="1">
      <c r="A151" s="48" t="s">
        <v>148</v>
      </c>
      <c r="B151" s="49">
        <f t="shared" si="10"/>
        <v>0</v>
      </c>
      <c r="C151" s="25">
        <f t="shared" si="8"/>
        <v>0</v>
      </c>
      <c r="D151" s="49"/>
      <c r="E151" s="49"/>
      <c r="F151" s="49"/>
      <c r="G151" s="49"/>
      <c r="H151" s="49"/>
      <c r="I151" s="97"/>
      <c r="J151" s="27"/>
    </row>
    <row r="152" spans="1:10" ht="22.5" customHeight="1" hidden="1">
      <c r="A152" s="48"/>
      <c r="B152" s="49">
        <f t="shared" si="10"/>
        <v>169700</v>
      </c>
      <c r="C152" s="25">
        <f t="shared" si="8"/>
        <v>169700</v>
      </c>
      <c r="D152" s="49"/>
      <c r="E152" s="49"/>
      <c r="F152" s="49">
        <v>169700</v>
      </c>
      <c r="G152" s="49"/>
      <c r="H152" s="49"/>
      <c r="I152" s="97"/>
      <c r="J152" s="27"/>
    </row>
    <row r="153" spans="1:10" ht="33.75" customHeight="1" hidden="1">
      <c r="A153" s="48" t="s">
        <v>129</v>
      </c>
      <c r="B153" s="49">
        <f t="shared" si="10"/>
        <v>0</v>
      </c>
      <c r="C153" s="25">
        <f t="shared" si="8"/>
        <v>0</v>
      </c>
      <c r="D153" s="49"/>
      <c r="E153" s="49"/>
      <c r="F153" s="49"/>
      <c r="G153" s="49"/>
      <c r="H153" s="49"/>
      <c r="I153" s="97"/>
      <c r="J153" s="27"/>
    </row>
    <row r="154" spans="1:10" ht="22.5" hidden="1">
      <c r="A154" s="48" t="s">
        <v>130</v>
      </c>
      <c r="B154" s="49">
        <f t="shared" si="10"/>
        <v>0</v>
      </c>
      <c r="C154" s="25">
        <f t="shared" si="8"/>
        <v>0</v>
      </c>
      <c r="D154" s="49"/>
      <c r="E154" s="49"/>
      <c r="F154" s="49"/>
      <c r="G154" s="49"/>
      <c r="H154" s="49"/>
      <c r="I154" s="97"/>
      <c r="J154" s="27"/>
    </row>
    <row r="155" spans="1:10" ht="12.75" hidden="1">
      <c r="A155" s="48" t="s">
        <v>131</v>
      </c>
      <c r="B155" s="49">
        <f t="shared" si="10"/>
        <v>0</v>
      </c>
      <c r="C155" s="25">
        <f t="shared" si="8"/>
        <v>0</v>
      </c>
      <c r="D155" s="49"/>
      <c r="E155" s="49"/>
      <c r="F155" s="49"/>
      <c r="G155" s="49"/>
      <c r="H155" s="49"/>
      <c r="I155" s="97"/>
      <c r="J155" s="27"/>
    </row>
    <row r="156" spans="1:10" ht="22.5" hidden="1">
      <c r="A156" s="48" t="s">
        <v>132</v>
      </c>
      <c r="B156" s="49">
        <f t="shared" si="10"/>
        <v>0</v>
      </c>
      <c r="C156" s="25">
        <f t="shared" si="8"/>
        <v>0</v>
      </c>
      <c r="D156" s="49"/>
      <c r="E156" s="49"/>
      <c r="F156" s="49"/>
      <c r="G156" s="49"/>
      <c r="H156" s="49"/>
      <c r="I156" s="97"/>
      <c r="J156" s="27"/>
    </row>
    <row r="157" spans="1:10" ht="22.5" hidden="1">
      <c r="A157" s="48" t="s">
        <v>133</v>
      </c>
      <c r="B157" s="49">
        <f t="shared" si="10"/>
        <v>0</v>
      </c>
      <c r="C157" s="25">
        <f t="shared" si="8"/>
        <v>0</v>
      </c>
      <c r="D157" s="49"/>
      <c r="E157" s="49"/>
      <c r="F157" s="49"/>
      <c r="G157" s="49"/>
      <c r="H157" s="49"/>
      <c r="I157" s="97"/>
      <c r="J157" s="27"/>
    </row>
    <row r="158" spans="1:10" ht="33.75" hidden="1">
      <c r="A158" s="48" t="s">
        <v>134</v>
      </c>
      <c r="B158" s="49">
        <f t="shared" si="10"/>
        <v>0</v>
      </c>
      <c r="C158" s="25">
        <f t="shared" si="8"/>
        <v>0</v>
      </c>
      <c r="D158" s="49"/>
      <c r="E158" s="49"/>
      <c r="F158" s="49"/>
      <c r="G158" s="49"/>
      <c r="H158" s="49"/>
      <c r="I158" s="97"/>
      <c r="J158" s="27"/>
    </row>
    <row r="159" spans="1:10" s="28" customFormat="1" ht="12.75">
      <c r="A159" s="24" t="s">
        <v>135</v>
      </c>
      <c r="B159" s="25">
        <v>0</v>
      </c>
      <c r="C159" s="25">
        <f t="shared" si="8"/>
        <v>0</v>
      </c>
      <c r="D159" s="25"/>
      <c r="E159" s="25"/>
      <c r="F159" s="25"/>
      <c r="G159" s="25"/>
      <c r="H159" s="25"/>
      <c r="I159" s="97"/>
      <c r="J159" s="27"/>
    </row>
    <row r="160" spans="1:10" ht="13.5" customHeight="1">
      <c r="A160" s="24" t="s">
        <v>46</v>
      </c>
      <c r="B160" s="25"/>
      <c r="C160" s="25">
        <f t="shared" si="8"/>
        <v>0</v>
      </c>
      <c r="D160" s="25"/>
      <c r="E160" s="25"/>
      <c r="F160" s="25"/>
      <c r="G160" s="25"/>
      <c r="H160" s="25"/>
      <c r="I160" s="97"/>
      <c r="J160" s="27"/>
    </row>
    <row r="161" spans="1:10" s="28" customFormat="1" ht="31.5" customHeight="1">
      <c r="A161" s="24" t="s">
        <v>136</v>
      </c>
      <c r="B161" s="25">
        <v>0</v>
      </c>
      <c r="C161" s="25">
        <f t="shared" si="8"/>
        <v>0</v>
      </c>
      <c r="D161" s="25"/>
      <c r="E161" s="25"/>
      <c r="F161" s="25"/>
      <c r="G161" s="25"/>
      <c r="H161" s="25"/>
      <c r="I161" s="97"/>
      <c r="J161" s="27"/>
    </row>
    <row r="162" spans="1:10" s="28" customFormat="1" ht="22.5" customHeight="1">
      <c r="A162" s="24" t="s">
        <v>137</v>
      </c>
      <c r="B162" s="25"/>
      <c r="C162" s="25">
        <f t="shared" si="8"/>
        <v>0</v>
      </c>
      <c r="D162" s="25"/>
      <c r="E162" s="25"/>
      <c r="F162" s="25"/>
      <c r="G162" s="25"/>
      <c r="H162" s="25"/>
      <c r="I162" s="97"/>
      <c r="J162" s="27"/>
    </row>
    <row r="163" spans="1:10" s="28" customFormat="1" ht="22.5">
      <c r="A163" s="29" t="s">
        <v>149</v>
      </c>
      <c r="B163" s="30">
        <f>B170+B190+B193+B207+B234</f>
        <v>2999240.9</v>
      </c>
      <c r="C163" s="30">
        <f>E163+F163+G163+H163</f>
        <v>2999240.9</v>
      </c>
      <c r="D163" s="30"/>
      <c r="E163" s="30">
        <f>E170+E190+E193+E207+E234</f>
        <v>917497.9</v>
      </c>
      <c r="F163" s="30">
        <f>F170+F190+F193+F207+F234</f>
        <v>882607</v>
      </c>
      <c r="G163" s="30">
        <f>G170+G190+G193+G207+G234</f>
        <v>562900</v>
      </c>
      <c r="H163" s="30">
        <f>H170+H190+H193+H207+H234</f>
        <v>636236</v>
      </c>
      <c r="I163" s="97"/>
      <c r="J163" s="27"/>
    </row>
    <row r="164" spans="1:10" s="28" customFormat="1" ht="12.75">
      <c r="A164" s="31" t="s">
        <v>68</v>
      </c>
      <c r="B164" s="34"/>
      <c r="C164" s="25"/>
      <c r="D164" s="34"/>
      <c r="E164" s="34"/>
      <c r="F164" s="34"/>
      <c r="G164" s="34"/>
      <c r="H164" s="34"/>
      <c r="I164" s="97"/>
      <c r="J164" s="27"/>
    </row>
    <row r="165" spans="1:10" s="28" customFormat="1" ht="33.75" hidden="1">
      <c r="A165" s="50" t="s">
        <v>150</v>
      </c>
      <c r="B165" s="34">
        <f>B167</f>
        <v>0</v>
      </c>
      <c r="C165" s="34">
        <f t="shared" si="8"/>
        <v>0</v>
      </c>
      <c r="D165" s="34"/>
      <c r="E165" s="34">
        <f>E167</f>
        <v>0</v>
      </c>
      <c r="F165" s="34">
        <f>F167</f>
        <v>0</v>
      </c>
      <c r="G165" s="34">
        <f>G167</f>
        <v>0</v>
      </c>
      <c r="H165" s="34">
        <f>H167</f>
        <v>0</v>
      </c>
      <c r="I165" s="97"/>
      <c r="J165" s="27"/>
    </row>
    <row r="166" spans="1:10" s="28" customFormat="1" ht="12.75" hidden="1">
      <c r="A166" s="24" t="s">
        <v>62</v>
      </c>
      <c r="B166" s="34"/>
      <c r="C166" s="25">
        <f t="shared" si="8"/>
        <v>0</v>
      </c>
      <c r="D166" s="34"/>
      <c r="E166" s="34"/>
      <c r="F166" s="34"/>
      <c r="G166" s="34"/>
      <c r="H166" s="34"/>
      <c r="I166" s="97"/>
      <c r="J166" s="27"/>
    </row>
    <row r="167" spans="1:10" s="28" customFormat="1" ht="22.5" hidden="1">
      <c r="A167" s="24" t="s">
        <v>124</v>
      </c>
      <c r="B167" s="25">
        <f>B169</f>
        <v>0</v>
      </c>
      <c r="C167" s="25">
        <f t="shared" si="8"/>
        <v>0</v>
      </c>
      <c r="D167" s="25"/>
      <c r="E167" s="25">
        <f>E169</f>
        <v>0</v>
      </c>
      <c r="F167" s="25">
        <f>F169</f>
        <v>0</v>
      </c>
      <c r="G167" s="25">
        <f>G169</f>
        <v>0</v>
      </c>
      <c r="H167" s="25">
        <f>H169</f>
        <v>0</v>
      </c>
      <c r="I167" s="97"/>
      <c r="J167" s="27"/>
    </row>
    <row r="168" spans="1:10" s="28" customFormat="1" ht="12.75" hidden="1">
      <c r="A168" s="24" t="s">
        <v>46</v>
      </c>
      <c r="B168" s="25">
        <f>SUM(E168:H168)</f>
        <v>0</v>
      </c>
      <c r="C168" s="25">
        <f t="shared" si="8"/>
        <v>0</v>
      </c>
      <c r="D168" s="25"/>
      <c r="E168" s="25"/>
      <c r="F168" s="25"/>
      <c r="G168" s="25"/>
      <c r="H168" s="25"/>
      <c r="I168" s="97"/>
      <c r="J168" s="27"/>
    </row>
    <row r="169" spans="1:10" s="28" customFormat="1" ht="18" customHeight="1" hidden="1">
      <c r="A169" s="24" t="s">
        <v>151</v>
      </c>
      <c r="B169" s="25">
        <f>SUM(E169:H169)</f>
        <v>0</v>
      </c>
      <c r="C169" s="25">
        <f t="shared" si="8"/>
        <v>0</v>
      </c>
      <c r="D169" s="25"/>
      <c r="E169" s="25"/>
      <c r="F169" s="25"/>
      <c r="G169" s="25"/>
      <c r="H169" s="25"/>
      <c r="I169" s="97"/>
      <c r="J169" s="27"/>
    </row>
    <row r="170" spans="1:10" s="28" customFormat="1" ht="49.5" customHeight="1">
      <c r="A170" s="100" t="s">
        <v>69</v>
      </c>
      <c r="B170" s="101">
        <f>B172</f>
        <v>220843</v>
      </c>
      <c r="C170" s="101">
        <f>E170+F170+G170+H170</f>
        <v>220843</v>
      </c>
      <c r="D170" s="101"/>
      <c r="E170" s="102">
        <f>E172</f>
        <v>11700</v>
      </c>
      <c r="F170" s="102">
        <f>F172</f>
        <v>158207</v>
      </c>
      <c r="G170" s="102">
        <f>G172</f>
        <v>35700</v>
      </c>
      <c r="H170" s="102">
        <f>H172</f>
        <v>15236</v>
      </c>
      <c r="I170" s="97"/>
      <c r="J170" s="27"/>
    </row>
    <row r="171" spans="1:10" s="28" customFormat="1" ht="12.75" customHeight="1">
      <c r="A171" s="24" t="s">
        <v>62</v>
      </c>
      <c r="B171" s="34"/>
      <c r="C171" s="34">
        <f aca="true" t="shared" si="11" ref="C171:C197">E171+F171+G171+H171</f>
        <v>0</v>
      </c>
      <c r="D171" s="34"/>
      <c r="E171" s="34"/>
      <c r="F171" s="34"/>
      <c r="G171" s="34"/>
      <c r="H171" s="34"/>
      <c r="I171" s="97"/>
      <c r="J171" s="27"/>
    </row>
    <row r="172" spans="1:10" s="28" customFormat="1" ht="12.75" customHeight="1">
      <c r="A172" s="24" t="s">
        <v>94</v>
      </c>
      <c r="B172" s="25">
        <f>B174</f>
        <v>220843</v>
      </c>
      <c r="C172" s="34">
        <f t="shared" si="11"/>
        <v>220843</v>
      </c>
      <c r="D172" s="25"/>
      <c r="E172" s="25">
        <f>E174</f>
        <v>11700</v>
      </c>
      <c r="F172" s="25">
        <f>F174</f>
        <v>158207</v>
      </c>
      <c r="G172" s="25">
        <f>G174</f>
        <v>35700</v>
      </c>
      <c r="H172" s="25">
        <f>H174</f>
        <v>15236</v>
      </c>
      <c r="I172" s="97"/>
      <c r="J172" s="27"/>
    </row>
    <row r="173" spans="1:10" s="28" customFormat="1" ht="12.75" customHeight="1">
      <c r="A173" s="24" t="s">
        <v>46</v>
      </c>
      <c r="B173" s="25"/>
      <c r="C173" s="34">
        <f t="shared" si="11"/>
        <v>0</v>
      </c>
      <c r="D173" s="25"/>
      <c r="E173" s="25"/>
      <c r="F173" s="25"/>
      <c r="G173" s="25"/>
      <c r="H173" s="25"/>
      <c r="I173" s="97"/>
      <c r="J173" s="27"/>
    </row>
    <row r="174" spans="1:10" s="28" customFormat="1" ht="18" customHeight="1">
      <c r="A174" s="31" t="s">
        <v>152</v>
      </c>
      <c r="B174" s="25">
        <f>B182+B183+B189</f>
        <v>220843</v>
      </c>
      <c r="C174" s="34">
        <f t="shared" si="11"/>
        <v>220843</v>
      </c>
      <c r="D174" s="25"/>
      <c r="E174" s="25">
        <f>E182+E183+E189</f>
        <v>11700</v>
      </c>
      <c r="F174" s="25">
        <f>F182+F183+F189</f>
        <v>158207</v>
      </c>
      <c r="G174" s="25">
        <f>G182+G183+G189</f>
        <v>35700</v>
      </c>
      <c r="H174" s="25">
        <f>H182+H183+H189</f>
        <v>15236</v>
      </c>
      <c r="I174" s="97"/>
      <c r="J174" s="27"/>
    </row>
    <row r="175" spans="1:10" s="28" customFormat="1" ht="12.75" customHeight="1" hidden="1">
      <c r="A175" s="24" t="s">
        <v>153</v>
      </c>
      <c r="B175" s="25">
        <f aca="true" t="shared" si="12" ref="B175:B181">SUM(E175:H175)</f>
        <v>0</v>
      </c>
      <c r="C175" s="34">
        <f t="shared" si="11"/>
        <v>0</v>
      </c>
      <c r="D175" s="25"/>
      <c r="E175" s="25"/>
      <c r="F175" s="25"/>
      <c r="G175" s="25"/>
      <c r="H175" s="25"/>
      <c r="I175" s="97"/>
      <c r="J175" s="27"/>
    </row>
    <row r="176" spans="1:10" s="28" customFormat="1" ht="12.75" customHeight="1" hidden="1">
      <c r="A176" s="45" t="s">
        <v>104</v>
      </c>
      <c r="B176" s="25">
        <f t="shared" si="12"/>
        <v>0</v>
      </c>
      <c r="C176" s="34">
        <f t="shared" si="11"/>
        <v>0</v>
      </c>
      <c r="D176" s="25"/>
      <c r="E176" s="25"/>
      <c r="F176" s="25"/>
      <c r="G176" s="25"/>
      <c r="H176" s="25"/>
      <c r="I176" s="97"/>
      <c r="J176" s="27"/>
    </row>
    <row r="177" spans="1:10" s="28" customFormat="1" ht="12.75" customHeight="1" hidden="1">
      <c r="A177" s="24" t="s">
        <v>105</v>
      </c>
      <c r="B177" s="25">
        <f t="shared" si="12"/>
        <v>0</v>
      </c>
      <c r="C177" s="34">
        <f t="shared" si="11"/>
        <v>0</v>
      </c>
      <c r="D177" s="25"/>
      <c r="E177" s="25"/>
      <c r="F177" s="25"/>
      <c r="G177" s="25"/>
      <c r="H177" s="25"/>
      <c r="I177" s="97"/>
      <c r="J177" s="27"/>
    </row>
    <row r="178" spans="1:10" s="28" customFormat="1" ht="12.75" customHeight="1" hidden="1">
      <c r="A178" s="24" t="s">
        <v>154</v>
      </c>
      <c r="B178" s="25">
        <f t="shared" si="12"/>
        <v>0</v>
      </c>
      <c r="C178" s="34">
        <f t="shared" si="11"/>
        <v>0</v>
      </c>
      <c r="D178" s="25"/>
      <c r="E178" s="25"/>
      <c r="F178" s="25"/>
      <c r="G178" s="25"/>
      <c r="H178" s="25"/>
      <c r="I178" s="97"/>
      <c r="J178" s="27"/>
    </row>
    <row r="179" spans="1:10" s="28" customFormat="1" ht="12.75" hidden="1">
      <c r="A179" s="24" t="s">
        <v>155</v>
      </c>
      <c r="B179" s="25">
        <f t="shared" si="12"/>
        <v>0</v>
      </c>
      <c r="C179" s="34">
        <f t="shared" si="11"/>
        <v>0</v>
      </c>
      <c r="D179" s="25"/>
      <c r="E179" s="25"/>
      <c r="F179" s="25"/>
      <c r="G179" s="25"/>
      <c r="H179" s="25"/>
      <c r="I179" s="97"/>
      <c r="J179" s="27"/>
    </row>
    <row r="180" spans="1:10" s="28" customFormat="1" ht="12.75" customHeight="1" hidden="1">
      <c r="A180" s="24" t="s">
        <v>156</v>
      </c>
      <c r="B180" s="25">
        <f t="shared" si="12"/>
        <v>0</v>
      </c>
      <c r="C180" s="34">
        <f t="shared" si="11"/>
        <v>0</v>
      </c>
      <c r="D180" s="25"/>
      <c r="E180" s="25"/>
      <c r="F180" s="25"/>
      <c r="G180" s="25"/>
      <c r="H180" s="25"/>
      <c r="I180" s="97"/>
      <c r="J180" s="27"/>
    </row>
    <row r="181" spans="1:10" s="28" customFormat="1" ht="12.75" customHeight="1" hidden="1">
      <c r="A181" s="24" t="s">
        <v>157</v>
      </c>
      <c r="B181" s="25">
        <f t="shared" si="12"/>
        <v>0</v>
      </c>
      <c r="C181" s="34">
        <f t="shared" si="11"/>
        <v>0</v>
      </c>
      <c r="D181" s="25"/>
      <c r="E181" s="25"/>
      <c r="F181" s="25"/>
      <c r="G181" s="25"/>
      <c r="H181" s="25"/>
      <c r="I181" s="97"/>
      <c r="J181" s="27"/>
    </row>
    <row r="182" spans="1:10" s="28" customFormat="1" ht="20.25" customHeight="1">
      <c r="A182" s="24" t="s">
        <v>158</v>
      </c>
      <c r="B182" s="25">
        <v>60936</v>
      </c>
      <c r="C182" s="34">
        <f>E182+F182+G182+H182</f>
        <v>60936</v>
      </c>
      <c r="D182" s="25"/>
      <c r="E182" s="25">
        <v>11700</v>
      </c>
      <c r="F182" s="25">
        <v>16000</v>
      </c>
      <c r="G182" s="25">
        <v>18000</v>
      </c>
      <c r="H182" s="25">
        <v>15236</v>
      </c>
      <c r="I182" s="97"/>
      <c r="J182" s="27"/>
    </row>
    <row r="183" spans="1:10" s="28" customFormat="1" ht="12.75" customHeight="1">
      <c r="A183" s="24" t="s">
        <v>159</v>
      </c>
      <c r="B183" s="25">
        <v>17700</v>
      </c>
      <c r="C183" s="34">
        <f aca="true" t="shared" si="13" ref="C183:C189">E183+F183+G183+H183</f>
        <v>17700</v>
      </c>
      <c r="D183" s="25"/>
      <c r="E183" s="25">
        <v>0</v>
      </c>
      <c r="F183" s="25">
        <v>0</v>
      </c>
      <c r="G183" s="25">
        <v>17700</v>
      </c>
      <c r="H183" s="25">
        <v>0</v>
      </c>
      <c r="I183" s="97"/>
      <c r="J183" s="27"/>
    </row>
    <row r="184" spans="1:10" s="28" customFormat="1" ht="20.25" customHeight="1" hidden="1">
      <c r="A184" s="31" t="s">
        <v>112</v>
      </c>
      <c r="B184" s="25">
        <f>SUM(E184:H184)</f>
        <v>0</v>
      </c>
      <c r="C184" s="34">
        <f t="shared" si="13"/>
        <v>0</v>
      </c>
      <c r="D184" s="25"/>
      <c r="E184" s="25">
        <f>E185+E186+E187</f>
        <v>0</v>
      </c>
      <c r="F184" s="25">
        <f>F185+F186+F187</f>
        <v>0</v>
      </c>
      <c r="G184" s="25">
        <f>G185+G186+G187</f>
        <v>0</v>
      </c>
      <c r="H184" s="25">
        <f>H185+H186+H187</f>
        <v>0</v>
      </c>
      <c r="I184" s="97"/>
      <c r="J184" s="27"/>
    </row>
    <row r="185" spans="1:10" ht="12.75" hidden="1">
      <c r="A185" s="24" t="s">
        <v>160</v>
      </c>
      <c r="B185" s="25">
        <f>SUM(E185:H185)</f>
        <v>0</v>
      </c>
      <c r="C185" s="34">
        <f t="shared" si="13"/>
        <v>0</v>
      </c>
      <c r="D185" s="25"/>
      <c r="E185" s="25"/>
      <c r="F185" s="25"/>
      <c r="G185" s="25"/>
      <c r="H185" s="25"/>
      <c r="I185" s="97"/>
      <c r="J185" s="27"/>
    </row>
    <row r="186" spans="1:10" s="28" customFormat="1" ht="22.5" hidden="1">
      <c r="A186" s="24" t="s">
        <v>161</v>
      </c>
      <c r="B186" s="25">
        <f>SUM(E186:H186)</f>
        <v>0</v>
      </c>
      <c r="C186" s="34">
        <f t="shared" si="13"/>
        <v>0</v>
      </c>
      <c r="D186" s="25"/>
      <c r="E186" s="25"/>
      <c r="F186" s="25"/>
      <c r="G186" s="25"/>
      <c r="H186" s="25"/>
      <c r="I186" s="97"/>
      <c r="J186" s="27"/>
    </row>
    <row r="187" spans="1:10" s="28" customFormat="1" ht="12.75" hidden="1">
      <c r="A187" s="24" t="s">
        <v>118</v>
      </c>
      <c r="B187" s="25">
        <f>SUM(E187:H187)</f>
        <v>0</v>
      </c>
      <c r="C187" s="34">
        <f t="shared" si="13"/>
        <v>0</v>
      </c>
      <c r="D187" s="25"/>
      <c r="E187" s="47"/>
      <c r="F187" s="47"/>
      <c r="G187" s="47"/>
      <c r="H187" s="47"/>
      <c r="I187" s="97"/>
      <c r="J187" s="27"/>
    </row>
    <row r="188" spans="1:10" s="28" customFormat="1" ht="12.75" hidden="1">
      <c r="A188" s="24" t="s">
        <v>162</v>
      </c>
      <c r="B188" s="25">
        <f>SUM(E188:H188)</f>
        <v>0</v>
      </c>
      <c r="C188" s="34">
        <f t="shared" si="13"/>
        <v>0</v>
      </c>
      <c r="D188" s="25"/>
      <c r="E188" s="47"/>
      <c r="F188" s="47"/>
      <c r="G188" s="47"/>
      <c r="H188" s="47"/>
      <c r="I188" s="97"/>
      <c r="J188" s="27"/>
    </row>
    <row r="189" spans="1:10" s="28" customFormat="1" ht="12.75">
      <c r="A189" s="24" t="s">
        <v>240</v>
      </c>
      <c r="B189" s="25">
        <v>142207</v>
      </c>
      <c r="C189" s="34">
        <f t="shared" si="13"/>
        <v>142207</v>
      </c>
      <c r="D189" s="25"/>
      <c r="E189" s="47">
        <v>0</v>
      </c>
      <c r="F189" s="104">
        <v>142207</v>
      </c>
      <c r="G189" s="47">
        <v>0</v>
      </c>
      <c r="H189" s="47">
        <v>0</v>
      </c>
      <c r="I189" s="97"/>
      <c r="J189" s="27"/>
    </row>
    <row r="190" spans="1:10" s="28" customFormat="1" ht="31.5" customHeight="1">
      <c r="A190" s="83" t="s">
        <v>167</v>
      </c>
      <c r="B190" s="81">
        <f>C191</f>
        <v>7197.9</v>
      </c>
      <c r="C190" s="103">
        <f>E190+F190+G190+H190</f>
        <v>7197.9</v>
      </c>
      <c r="D190" s="81"/>
      <c r="E190" s="107">
        <v>7197.9</v>
      </c>
      <c r="F190" s="107"/>
      <c r="G190" s="106"/>
      <c r="H190" s="105"/>
      <c r="I190" s="97"/>
      <c r="J190" s="27"/>
    </row>
    <row r="191" spans="1:10" s="28" customFormat="1" ht="31.5" customHeight="1">
      <c r="A191" s="31" t="s">
        <v>152</v>
      </c>
      <c r="B191" s="28">
        <v>7197.9</v>
      </c>
      <c r="C191" s="34">
        <f>E191+F191+G191+H191</f>
        <v>7197.9</v>
      </c>
      <c r="D191" s="25"/>
      <c r="E191" s="104">
        <v>7197.9</v>
      </c>
      <c r="F191" s="104"/>
      <c r="G191" s="47"/>
      <c r="H191" s="47"/>
      <c r="I191" s="97"/>
      <c r="J191" s="27"/>
    </row>
    <row r="192" spans="1:10" s="28" customFormat="1" ht="26.25" customHeight="1">
      <c r="A192" s="24" t="s">
        <v>241</v>
      </c>
      <c r="B192" s="25">
        <v>7197.9</v>
      </c>
      <c r="C192" s="34">
        <f>E192+F192+G192+H192</f>
        <v>7197.9</v>
      </c>
      <c r="D192" s="25"/>
      <c r="E192" s="104">
        <v>7197.9</v>
      </c>
      <c r="F192" s="104"/>
      <c r="G192" s="47"/>
      <c r="H192" s="47"/>
      <c r="I192" s="97"/>
      <c r="J192" s="27"/>
    </row>
    <row r="193" spans="1:10" s="28" customFormat="1" ht="36" customHeight="1">
      <c r="A193" s="100" t="s">
        <v>70</v>
      </c>
      <c r="B193" s="101">
        <v>61000</v>
      </c>
      <c r="C193" s="101">
        <f t="shared" si="11"/>
        <v>61000</v>
      </c>
      <c r="D193" s="101"/>
      <c r="E193" s="101">
        <f>E195</f>
        <v>0</v>
      </c>
      <c r="F193" s="101">
        <v>61000</v>
      </c>
      <c r="G193" s="101"/>
      <c r="H193" s="101">
        <f>H195</f>
        <v>0</v>
      </c>
      <c r="I193" s="97"/>
      <c r="J193" s="27"/>
    </row>
    <row r="194" spans="1:10" s="28" customFormat="1" ht="12.75" customHeight="1">
      <c r="A194" s="24" t="s">
        <v>62</v>
      </c>
      <c r="B194" s="34">
        <v>0</v>
      </c>
      <c r="C194" s="34">
        <f t="shared" si="11"/>
        <v>0</v>
      </c>
      <c r="D194" s="34"/>
      <c r="E194" s="34"/>
      <c r="F194" s="34"/>
      <c r="G194" s="34"/>
      <c r="H194" s="34"/>
      <c r="I194" s="97"/>
      <c r="J194" s="27"/>
    </row>
    <row r="195" spans="1:10" s="28" customFormat="1" ht="12.75" customHeight="1">
      <c r="A195" s="24" t="s">
        <v>94</v>
      </c>
      <c r="B195" s="25">
        <v>61000</v>
      </c>
      <c r="C195" s="34">
        <f t="shared" si="11"/>
        <v>61000</v>
      </c>
      <c r="D195" s="25"/>
      <c r="E195" s="25">
        <f>E197</f>
        <v>0</v>
      </c>
      <c r="F195" s="25">
        <v>61000</v>
      </c>
      <c r="G195" s="25"/>
      <c r="H195" s="25">
        <f>H197</f>
        <v>0</v>
      </c>
      <c r="I195" s="97"/>
      <c r="J195" s="27"/>
    </row>
    <row r="196" spans="1:10" s="28" customFormat="1" ht="12.75" customHeight="1">
      <c r="A196" s="24" t="s">
        <v>46</v>
      </c>
      <c r="B196" s="25"/>
      <c r="C196" s="34">
        <f t="shared" si="11"/>
        <v>0</v>
      </c>
      <c r="D196" s="25"/>
      <c r="E196" s="25"/>
      <c r="F196" s="25"/>
      <c r="G196" s="25"/>
      <c r="H196" s="25"/>
      <c r="I196" s="97"/>
      <c r="J196" s="27"/>
    </row>
    <row r="197" spans="1:10" s="28" customFormat="1" ht="18.75" customHeight="1">
      <c r="A197" s="31" t="s">
        <v>163</v>
      </c>
      <c r="B197" s="25">
        <v>61000</v>
      </c>
      <c r="C197" s="34">
        <f t="shared" si="11"/>
        <v>61000</v>
      </c>
      <c r="D197" s="25"/>
      <c r="E197" s="25">
        <f>SUM(E198:E206)</f>
        <v>0</v>
      </c>
      <c r="F197" s="25">
        <v>61000</v>
      </c>
      <c r="G197" s="25"/>
      <c r="H197" s="25">
        <f>SUM(H198:H206)</f>
        <v>0</v>
      </c>
      <c r="I197" s="97"/>
      <c r="J197" s="27"/>
    </row>
    <row r="198" spans="1:10" s="28" customFormat="1" ht="12.75" customHeight="1" hidden="1">
      <c r="A198" s="24" t="s">
        <v>153</v>
      </c>
      <c r="B198" s="25">
        <f aca="true" t="shared" si="14" ref="B198:B204">SUM(E198:H198)</f>
        <v>0</v>
      </c>
      <c r="C198" s="25">
        <f t="shared" si="8"/>
        <v>0</v>
      </c>
      <c r="D198" s="25"/>
      <c r="E198" s="25"/>
      <c r="F198" s="25"/>
      <c r="G198" s="25"/>
      <c r="H198" s="25"/>
      <c r="I198" s="97"/>
      <c r="J198" s="27"/>
    </row>
    <row r="199" spans="1:10" s="28" customFormat="1" ht="12.75" customHeight="1" hidden="1">
      <c r="A199" s="45" t="s">
        <v>104</v>
      </c>
      <c r="B199" s="25">
        <f t="shared" si="14"/>
        <v>0</v>
      </c>
      <c r="C199" s="25">
        <f t="shared" si="8"/>
        <v>0</v>
      </c>
      <c r="D199" s="25"/>
      <c r="E199" s="25"/>
      <c r="F199" s="25"/>
      <c r="G199" s="25"/>
      <c r="H199" s="25"/>
      <c r="I199" s="97"/>
      <c r="J199" s="27"/>
    </row>
    <row r="200" spans="1:10" s="28" customFormat="1" ht="12.75" customHeight="1" hidden="1">
      <c r="A200" s="24" t="s">
        <v>105</v>
      </c>
      <c r="B200" s="25">
        <f t="shared" si="14"/>
        <v>0</v>
      </c>
      <c r="C200" s="25">
        <f t="shared" si="8"/>
        <v>0</v>
      </c>
      <c r="D200" s="25"/>
      <c r="E200" s="25"/>
      <c r="F200" s="25"/>
      <c r="G200" s="25"/>
      <c r="H200" s="25"/>
      <c r="I200" s="97"/>
      <c r="J200" s="27"/>
    </row>
    <row r="201" spans="1:10" s="28" customFormat="1" ht="12.75" customHeight="1" hidden="1">
      <c r="A201" s="24" t="s">
        <v>154</v>
      </c>
      <c r="B201" s="25">
        <f t="shared" si="14"/>
        <v>0</v>
      </c>
      <c r="C201" s="25">
        <f t="shared" si="8"/>
        <v>0</v>
      </c>
      <c r="D201" s="25"/>
      <c r="E201" s="25"/>
      <c r="F201" s="25"/>
      <c r="G201" s="25"/>
      <c r="H201" s="25"/>
      <c r="I201" s="97"/>
      <c r="J201" s="27"/>
    </row>
    <row r="202" spans="1:10" s="28" customFormat="1" ht="32.25" customHeight="1" hidden="1">
      <c r="A202" s="24" t="s">
        <v>155</v>
      </c>
      <c r="B202" s="25">
        <f t="shared" si="14"/>
        <v>0</v>
      </c>
      <c r="C202" s="25">
        <f t="shared" si="8"/>
        <v>0</v>
      </c>
      <c r="D202" s="25"/>
      <c r="E202" s="25"/>
      <c r="F202" s="25"/>
      <c r="G202" s="25"/>
      <c r="H202" s="25"/>
      <c r="I202" s="97"/>
      <c r="J202" s="27"/>
    </row>
    <row r="203" spans="1:10" s="28" customFormat="1" ht="12.75" hidden="1">
      <c r="A203" s="24" t="s">
        <v>156</v>
      </c>
      <c r="B203" s="25">
        <f t="shared" si="14"/>
        <v>0</v>
      </c>
      <c r="C203" s="25">
        <f t="shared" si="8"/>
        <v>0</v>
      </c>
      <c r="D203" s="25"/>
      <c r="E203" s="25"/>
      <c r="F203" s="25"/>
      <c r="G203" s="25"/>
      <c r="H203" s="25"/>
      <c r="I203" s="97"/>
      <c r="J203" s="27"/>
    </row>
    <row r="204" spans="1:10" s="28" customFormat="1" ht="12.75" hidden="1">
      <c r="A204" s="24" t="s">
        <v>157</v>
      </c>
      <c r="B204" s="25">
        <f t="shared" si="14"/>
        <v>0</v>
      </c>
      <c r="C204" s="25">
        <f t="shared" si="8"/>
        <v>0</v>
      </c>
      <c r="D204" s="25"/>
      <c r="E204" s="25"/>
      <c r="F204" s="25"/>
      <c r="G204" s="25"/>
      <c r="H204" s="25"/>
      <c r="I204" s="97"/>
      <c r="J204" s="27"/>
    </row>
    <row r="205" spans="1:10" s="28" customFormat="1" ht="15.75" customHeight="1">
      <c r="A205" s="24" t="s">
        <v>164</v>
      </c>
      <c r="B205" s="25"/>
      <c r="C205" s="25">
        <f t="shared" si="8"/>
        <v>0</v>
      </c>
      <c r="D205" s="25"/>
      <c r="E205" s="25"/>
      <c r="F205" s="25"/>
      <c r="G205" s="25"/>
      <c r="H205" s="25"/>
      <c r="I205" s="97"/>
      <c r="J205" s="27"/>
    </row>
    <row r="206" spans="1:10" s="28" customFormat="1" ht="12.75">
      <c r="A206" s="24" t="s">
        <v>165</v>
      </c>
      <c r="B206" s="25">
        <v>61000</v>
      </c>
      <c r="C206" s="25">
        <f t="shared" si="8"/>
        <v>61000</v>
      </c>
      <c r="D206" s="25"/>
      <c r="E206" s="25"/>
      <c r="F206" s="25">
        <v>61000</v>
      </c>
      <c r="G206" s="25"/>
      <c r="H206" s="25"/>
      <c r="I206" s="97"/>
      <c r="J206" s="27"/>
    </row>
    <row r="207" spans="1:10" s="28" customFormat="1" ht="24.75" customHeight="1">
      <c r="A207" s="100" t="s">
        <v>71</v>
      </c>
      <c r="B207" s="101">
        <f>D207+E207+F207+G207+H207</f>
        <v>125000</v>
      </c>
      <c r="C207" s="101">
        <f>E207+F207+G207+H207</f>
        <v>125000</v>
      </c>
      <c r="D207" s="101"/>
      <c r="E207" s="101">
        <f>E219+E220</f>
        <v>25000</v>
      </c>
      <c r="F207" s="101">
        <f>F219+F220</f>
        <v>0</v>
      </c>
      <c r="G207" s="101">
        <f>G219+G220</f>
        <v>0</v>
      </c>
      <c r="H207" s="101">
        <f>H219+H220</f>
        <v>100000</v>
      </c>
      <c r="I207" s="97"/>
      <c r="J207" s="27"/>
    </row>
    <row r="208" spans="1:10" s="28" customFormat="1" ht="12.75" customHeight="1">
      <c r="A208" s="24" t="s">
        <v>62</v>
      </c>
      <c r="B208" s="34"/>
      <c r="C208" s="25">
        <f t="shared" si="8"/>
        <v>0</v>
      </c>
      <c r="D208" s="34"/>
      <c r="E208" s="34"/>
      <c r="F208" s="34"/>
      <c r="G208" s="34"/>
      <c r="H208" s="34"/>
      <c r="I208" s="97"/>
      <c r="J208" s="27"/>
    </row>
    <row r="209" spans="1:10" s="28" customFormat="1" ht="12.75" customHeight="1">
      <c r="A209" s="24" t="s">
        <v>94</v>
      </c>
      <c r="B209" s="25">
        <v>100000</v>
      </c>
      <c r="C209" s="25">
        <f t="shared" si="8"/>
        <v>100000</v>
      </c>
      <c r="D209" s="25"/>
      <c r="E209" s="25">
        <f>E211</f>
        <v>0</v>
      </c>
      <c r="F209" s="25">
        <f>F211</f>
        <v>0</v>
      </c>
      <c r="G209" s="25"/>
      <c r="H209" s="25">
        <v>100000</v>
      </c>
      <c r="I209" s="97"/>
      <c r="J209" s="27"/>
    </row>
    <row r="210" spans="1:10" s="28" customFormat="1" ht="12.75" customHeight="1">
      <c r="A210" s="24" t="s">
        <v>46</v>
      </c>
      <c r="B210" s="25"/>
      <c r="C210" s="25">
        <f t="shared" si="8"/>
        <v>0</v>
      </c>
      <c r="D210" s="25"/>
      <c r="E210" s="25"/>
      <c r="F210" s="25"/>
      <c r="G210" s="25"/>
      <c r="H210" s="25"/>
      <c r="I210" s="97"/>
      <c r="J210" s="27"/>
    </row>
    <row r="211" spans="1:10" s="28" customFormat="1" ht="16.5" customHeight="1">
      <c r="A211" s="31" t="s">
        <v>163</v>
      </c>
      <c r="B211" s="25">
        <v>100000</v>
      </c>
      <c r="C211" s="25">
        <f t="shared" si="8"/>
        <v>100000</v>
      </c>
      <c r="D211" s="25"/>
      <c r="E211" s="25">
        <f>E220</f>
        <v>0</v>
      </c>
      <c r="F211" s="25">
        <f>F220</f>
        <v>0</v>
      </c>
      <c r="G211" s="25"/>
      <c r="H211" s="25">
        <v>100000</v>
      </c>
      <c r="I211" s="97"/>
      <c r="J211" s="27"/>
    </row>
    <row r="212" spans="1:10" s="28" customFormat="1" ht="12.75" customHeight="1" hidden="1">
      <c r="A212" s="24" t="s">
        <v>153</v>
      </c>
      <c r="B212" s="25">
        <f aca="true" t="shared" si="15" ref="B212:B218">SUM(E212:H212)</f>
        <v>0</v>
      </c>
      <c r="C212" s="25">
        <f t="shared" si="8"/>
        <v>0</v>
      </c>
      <c r="D212" s="25"/>
      <c r="E212" s="25"/>
      <c r="F212" s="25"/>
      <c r="G212" s="25"/>
      <c r="H212" s="25"/>
      <c r="I212" s="97"/>
      <c r="J212" s="27"/>
    </row>
    <row r="213" spans="1:10" s="28" customFormat="1" ht="12.75" customHeight="1" hidden="1">
      <c r="A213" s="45" t="s">
        <v>104</v>
      </c>
      <c r="B213" s="25">
        <f t="shared" si="15"/>
        <v>0</v>
      </c>
      <c r="C213" s="25">
        <f t="shared" si="8"/>
        <v>0</v>
      </c>
      <c r="D213" s="25"/>
      <c r="E213" s="25"/>
      <c r="F213" s="25"/>
      <c r="G213" s="25"/>
      <c r="H213" s="25"/>
      <c r="I213" s="97"/>
      <c r="J213" s="27"/>
    </row>
    <row r="214" spans="1:10" s="28" customFormat="1" ht="12.75" customHeight="1" hidden="1">
      <c r="A214" s="24" t="s">
        <v>105</v>
      </c>
      <c r="B214" s="25">
        <f t="shared" si="15"/>
        <v>0</v>
      </c>
      <c r="C214" s="25">
        <f t="shared" si="8"/>
        <v>0</v>
      </c>
      <c r="D214" s="25"/>
      <c r="E214" s="25"/>
      <c r="F214" s="25"/>
      <c r="G214" s="25"/>
      <c r="H214" s="25"/>
      <c r="I214" s="97"/>
      <c r="J214" s="27"/>
    </row>
    <row r="215" spans="1:10" s="28" customFormat="1" ht="12.75" customHeight="1" hidden="1">
      <c r="A215" s="24" t="s">
        <v>154</v>
      </c>
      <c r="B215" s="25">
        <f t="shared" si="15"/>
        <v>0</v>
      </c>
      <c r="C215" s="25">
        <f t="shared" si="8"/>
        <v>0</v>
      </c>
      <c r="D215" s="25"/>
      <c r="E215" s="25"/>
      <c r="F215" s="25"/>
      <c r="G215" s="25"/>
      <c r="H215" s="25"/>
      <c r="I215" s="97"/>
      <c r="J215" s="27"/>
    </row>
    <row r="216" spans="1:10" s="28" customFormat="1" ht="12.75" hidden="1">
      <c r="A216" s="24" t="s">
        <v>155</v>
      </c>
      <c r="B216" s="25">
        <f t="shared" si="15"/>
        <v>0</v>
      </c>
      <c r="C216" s="25">
        <f t="shared" si="8"/>
        <v>0</v>
      </c>
      <c r="D216" s="25"/>
      <c r="E216" s="25"/>
      <c r="F216" s="25"/>
      <c r="G216" s="25"/>
      <c r="H216" s="25"/>
      <c r="I216" s="97"/>
      <c r="J216" s="27"/>
    </row>
    <row r="217" spans="1:10" s="28" customFormat="1" ht="12.75" hidden="1">
      <c r="A217" s="24" t="s">
        <v>156</v>
      </c>
      <c r="B217" s="25">
        <f t="shared" si="15"/>
        <v>0</v>
      </c>
      <c r="C217" s="25">
        <f t="shared" si="8"/>
        <v>0</v>
      </c>
      <c r="D217" s="25"/>
      <c r="E217" s="25"/>
      <c r="F217" s="25"/>
      <c r="G217" s="25"/>
      <c r="H217" s="25"/>
      <c r="I217" s="97"/>
      <c r="J217" s="27"/>
    </row>
    <row r="218" spans="1:10" s="28" customFormat="1" ht="12.75" customHeight="1" hidden="1">
      <c r="A218" s="24" t="s">
        <v>157</v>
      </c>
      <c r="B218" s="25">
        <f t="shared" si="15"/>
        <v>0</v>
      </c>
      <c r="C218" s="25">
        <f t="shared" si="8"/>
        <v>0</v>
      </c>
      <c r="D218" s="25"/>
      <c r="E218" s="25"/>
      <c r="F218" s="25"/>
      <c r="G218" s="25"/>
      <c r="H218" s="25"/>
      <c r="I218" s="97"/>
      <c r="J218" s="27"/>
    </row>
    <row r="219" spans="1:10" s="28" customFormat="1" ht="12.75" customHeight="1">
      <c r="A219" s="24" t="s">
        <v>242</v>
      </c>
      <c r="B219" s="25">
        <v>25000</v>
      </c>
      <c r="C219" s="25">
        <v>25000</v>
      </c>
      <c r="D219" s="25"/>
      <c r="E219" s="25">
        <v>25000</v>
      </c>
      <c r="F219" s="25"/>
      <c r="G219" s="25"/>
      <c r="H219" s="25"/>
      <c r="I219" s="97"/>
      <c r="J219" s="27"/>
    </row>
    <row r="220" spans="1:10" s="28" customFormat="1" ht="12.75" customHeight="1">
      <c r="A220" s="24" t="s">
        <v>166</v>
      </c>
      <c r="B220" s="25">
        <v>100000</v>
      </c>
      <c r="C220" s="25">
        <f t="shared" si="8"/>
        <v>100000</v>
      </c>
      <c r="D220" s="25"/>
      <c r="E220" s="25">
        <v>0</v>
      </c>
      <c r="F220" s="25"/>
      <c r="G220" s="25"/>
      <c r="H220" s="25">
        <v>100000</v>
      </c>
      <c r="I220" s="97"/>
      <c r="J220" s="27"/>
    </row>
    <row r="221" spans="1:10" s="28" customFormat="1" ht="33" customHeight="1" hidden="1">
      <c r="A221" s="31" t="s">
        <v>167</v>
      </c>
      <c r="B221" s="34">
        <f>SUM(E221:H221)</f>
        <v>0</v>
      </c>
      <c r="C221" s="34">
        <f t="shared" si="8"/>
        <v>0</v>
      </c>
      <c r="D221" s="34"/>
      <c r="E221" s="34"/>
      <c r="F221" s="34"/>
      <c r="G221" s="34">
        <f>G227+G223</f>
        <v>0</v>
      </c>
      <c r="H221" s="34"/>
      <c r="I221" s="97"/>
      <c r="J221" s="27"/>
    </row>
    <row r="222" spans="1:10" s="28" customFormat="1" ht="18" customHeight="1" hidden="1">
      <c r="A222" s="24" t="s">
        <v>62</v>
      </c>
      <c r="B222" s="25"/>
      <c r="C222" s="25">
        <f t="shared" si="8"/>
        <v>0</v>
      </c>
      <c r="D222" s="25"/>
      <c r="E222" s="25"/>
      <c r="F222" s="25"/>
      <c r="G222" s="25"/>
      <c r="H222" s="25"/>
      <c r="I222" s="97"/>
      <c r="J222" s="27"/>
    </row>
    <row r="223" spans="1:10" s="28" customFormat="1" ht="18" customHeight="1" hidden="1">
      <c r="A223" s="24" t="s">
        <v>94</v>
      </c>
      <c r="B223" s="25">
        <f>B225</f>
        <v>0</v>
      </c>
      <c r="C223" s="25">
        <f t="shared" si="8"/>
        <v>0</v>
      </c>
      <c r="D223" s="25"/>
      <c r="E223" s="25"/>
      <c r="F223" s="25"/>
      <c r="G223" s="25">
        <f>G225</f>
        <v>0</v>
      </c>
      <c r="H223" s="25"/>
      <c r="I223" s="97"/>
      <c r="J223" s="27"/>
    </row>
    <row r="224" spans="1:10" s="28" customFormat="1" ht="18" customHeight="1" hidden="1">
      <c r="A224" s="24" t="s">
        <v>46</v>
      </c>
      <c r="B224" s="25"/>
      <c r="C224" s="25"/>
      <c r="D224" s="25"/>
      <c r="E224" s="25"/>
      <c r="F224" s="25"/>
      <c r="G224" s="25"/>
      <c r="H224" s="25"/>
      <c r="I224" s="97"/>
      <c r="J224" s="27"/>
    </row>
    <row r="225" spans="1:10" s="28" customFormat="1" ht="18" customHeight="1" hidden="1">
      <c r="A225" s="31" t="s">
        <v>163</v>
      </c>
      <c r="B225" s="25">
        <f>B226</f>
        <v>0</v>
      </c>
      <c r="C225" s="25">
        <f aca="true" t="shared" si="16" ref="C225:C286">B225</f>
        <v>0</v>
      </c>
      <c r="D225" s="25"/>
      <c r="E225" s="25"/>
      <c r="F225" s="25"/>
      <c r="G225" s="25">
        <f>G226</f>
        <v>0</v>
      </c>
      <c r="H225" s="25"/>
      <c r="I225" s="97"/>
      <c r="J225" s="27"/>
    </row>
    <row r="226" spans="1:10" s="28" customFormat="1" ht="18" customHeight="1" hidden="1">
      <c r="A226" s="24" t="s">
        <v>168</v>
      </c>
      <c r="B226" s="25">
        <f>E226+F226+G226+H226</f>
        <v>0</v>
      </c>
      <c r="C226" s="25">
        <f t="shared" si="16"/>
        <v>0</v>
      </c>
      <c r="D226" s="25"/>
      <c r="E226" s="25"/>
      <c r="F226" s="25"/>
      <c r="G226" s="25"/>
      <c r="H226" s="25"/>
      <c r="I226" s="97"/>
      <c r="J226" s="27"/>
    </row>
    <row r="227" spans="1:10" s="28" customFormat="1" ht="18" customHeight="1" hidden="1">
      <c r="A227" s="31" t="s">
        <v>124</v>
      </c>
      <c r="B227" s="25">
        <f>SUM(E227:H227)</f>
        <v>0</v>
      </c>
      <c r="C227" s="25">
        <f t="shared" si="16"/>
        <v>0</v>
      </c>
      <c r="D227" s="25"/>
      <c r="E227" s="25">
        <f>E229+E232</f>
        <v>0</v>
      </c>
      <c r="F227" s="25">
        <f>F229+F232</f>
        <v>0</v>
      </c>
      <c r="G227" s="25">
        <f>G229+G232</f>
        <v>0</v>
      </c>
      <c r="H227" s="25">
        <f>H229+H232</f>
        <v>0</v>
      </c>
      <c r="I227" s="97"/>
      <c r="J227" s="27"/>
    </row>
    <row r="228" spans="1:10" s="28" customFormat="1" ht="15" customHeight="1" hidden="1">
      <c r="A228" s="24" t="s">
        <v>46</v>
      </c>
      <c r="B228" s="25"/>
      <c r="C228" s="25">
        <f t="shared" si="16"/>
        <v>0</v>
      </c>
      <c r="D228" s="25"/>
      <c r="E228" s="25"/>
      <c r="F228" s="25"/>
      <c r="G228" s="25"/>
      <c r="H228" s="25"/>
      <c r="I228" s="97"/>
      <c r="J228" s="27"/>
    </row>
    <row r="229" spans="1:10" s="28" customFormat="1" ht="18" customHeight="1" hidden="1">
      <c r="A229" s="24" t="s">
        <v>169</v>
      </c>
      <c r="B229" s="25">
        <f>SUM(E229:H229)</f>
        <v>0</v>
      </c>
      <c r="C229" s="25">
        <f t="shared" si="16"/>
        <v>0</v>
      </c>
      <c r="D229" s="25"/>
      <c r="E229" s="25"/>
      <c r="F229" s="25"/>
      <c r="G229" s="25"/>
      <c r="H229" s="25"/>
      <c r="I229" s="97"/>
      <c r="J229" s="27"/>
    </row>
    <row r="230" spans="1:10" s="28" customFormat="1" ht="18" customHeight="1" hidden="1">
      <c r="A230" s="24" t="s">
        <v>126</v>
      </c>
      <c r="B230" s="25"/>
      <c r="C230" s="25">
        <f t="shared" si="16"/>
        <v>0</v>
      </c>
      <c r="D230" s="25"/>
      <c r="E230" s="25"/>
      <c r="F230" s="25"/>
      <c r="G230" s="25"/>
      <c r="H230" s="25"/>
      <c r="I230" s="97"/>
      <c r="J230" s="27"/>
    </row>
    <row r="231" spans="1:10" s="28" customFormat="1" ht="18" customHeight="1" hidden="1">
      <c r="A231" s="24" t="s">
        <v>127</v>
      </c>
      <c r="B231" s="25"/>
      <c r="C231" s="25">
        <f t="shared" si="16"/>
        <v>0</v>
      </c>
      <c r="D231" s="25"/>
      <c r="E231" s="25"/>
      <c r="F231" s="25"/>
      <c r="G231" s="25"/>
      <c r="H231" s="25"/>
      <c r="I231" s="97"/>
      <c r="J231" s="27"/>
    </row>
    <row r="232" spans="1:10" s="28" customFormat="1" ht="12.75" customHeight="1" hidden="1">
      <c r="A232" s="24" t="s">
        <v>170</v>
      </c>
      <c r="B232" s="25">
        <f>SUM(E232:H232)</f>
        <v>0</v>
      </c>
      <c r="C232" s="25">
        <f t="shared" si="16"/>
        <v>0</v>
      </c>
      <c r="D232" s="25"/>
      <c r="E232" s="25"/>
      <c r="F232" s="25"/>
      <c r="G232" s="25"/>
      <c r="H232" s="25"/>
      <c r="I232" s="97"/>
      <c r="J232" s="27"/>
    </row>
    <row r="233" spans="1:10" s="28" customFormat="1" ht="12.75" customHeight="1">
      <c r="A233" s="31" t="s">
        <v>72</v>
      </c>
      <c r="B233" s="34">
        <v>2585200</v>
      </c>
      <c r="C233" s="34">
        <f>E233+F233+G233+H233</f>
        <v>2585200</v>
      </c>
      <c r="D233" s="34"/>
      <c r="E233" s="34">
        <f>E234</f>
        <v>873600</v>
      </c>
      <c r="F233" s="34">
        <f>F234</f>
        <v>663400</v>
      </c>
      <c r="G233" s="34">
        <f>G234</f>
        <v>527200</v>
      </c>
      <c r="H233" s="34">
        <f>H234</f>
        <v>521000</v>
      </c>
      <c r="I233" s="97"/>
      <c r="J233" s="27"/>
    </row>
    <row r="234" spans="1:10" s="28" customFormat="1" ht="74.25" customHeight="1">
      <c r="A234" s="100" t="s">
        <v>73</v>
      </c>
      <c r="B234" s="101">
        <f>B250</f>
        <v>2585200</v>
      </c>
      <c r="C234" s="101">
        <f t="shared" si="16"/>
        <v>2585200</v>
      </c>
      <c r="D234" s="101"/>
      <c r="E234" s="101">
        <f>E250</f>
        <v>873600</v>
      </c>
      <c r="F234" s="101">
        <f>F250</f>
        <v>663400</v>
      </c>
      <c r="G234" s="101">
        <f>G250</f>
        <v>527200</v>
      </c>
      <c r="H234" s="101">
        <f>H250</f>
        <v>521000</v>
      </c>
      <c r="I234" s="97"/>
      <c r="J234" s="27"/>
    </row>
    <row r="235" spans="1:10" s="28" customFormat="1" ht="12.75" customHeight="1">
      <c r="A235" s="24" t="s">
        <v>62</v>
      </c>
      <c r="B235" s="34"/>
      <c r="C235" s="25">
        <f t="shared" si="16"/>
        <v>0</v>
      </c>
      <c r="D235" s="34"/>
      <c r="E235" s="34"/>
      <c r="F235" s="34"/>
      <c r="G235" s="34"/>
      <c r="H235" s="34"/>
      <c r="I235" s="97"/>
      <c r="J235" s="27"/>
    </row>
    <row r="236" spans="1:10" s="28" customFormat="1" ht="12.75" customHeight="1" hidden="1">
      <c r="A236" s="24" t="s">
        <v>153</v>
      </c>
      <c r="B236" s="25">
        <f aca="true" t="shared" si="17" ref="B236:B249">SUM(E236:H236)</f>
        <v>0</v>
      </c>
      <c r="C236" s="25">
        <f t="shared" si="16"/>
        <v>0</v>
      </c>
      <c r="D236" s="25"/>
      <c r="E236" s="25"/>
      <c r="F236" s="25"/>
      <c r="G236" s="25"/>
      <c r="H236" s="25"/>
      <c r="I236" s="97"/>
      <c r="J236" s="27"/>
    </row>
    <row r="237" spans="1:10" s="28" customFormat="1" ht="12.75" customHeight="1" hidden="1">
      <c r="A237" s="45" t="s">
        <v>104</v>
      </c>
      <c r="B237" s="25">
        <f t="shared" si="17"/>
        <v>0</v>
      </c>
      <c r="C237" s="25">
        <f t="shared" si="16"/>
        <v>0</v>
      </c>
      <c r="D237" s="25"/>
      <c r="E237" s="25"/>
      <c r="F237" s="25"/>
      <c r="G237" s="25"/>
      <c r="H237" s="25"/>
      <c r="I237" s="97"/>
      <c r="J237" s="27"/>
    </row>
    <row r="238" spans="1:10" s="28" customFormat="1" ht="12.75" customHeight="1" hidden="1">
      <c r="A238" s="24" t="s">
        <v>105</v>
      </c>
      <c r="B238" s="25">
        <f t="shared" si="17"/>
        <v>0</v>
      </c>
      <c r="C238" s="25">
        <f t="shared" si="16"/>
        <v>0</v>
      </c>
      <c r="D238" s="25"/>
      <c r="E238" s="25"/>
      <c r="F238" s="25"/>
      <c r="G238" s="25"/>
      <c r="H238" s="25"/>
      <c r="I238" s="97"/>
      <c r="J238" s="27"/>
    </row>
    <row r="239" spans="1:10" s="28" customFormat="1" ht="12.75" customHeight="1" hidden="1">
      <c r="A239" s="24" t="s">
        <v>154</v>
      </c>
      <c r="B239" s="25">
        <f t="shared" si="17"/>
        <v>0</v>
      </c>
      <c r="C239" s="25">
        <f t="shared" si="16"/>
        <v>0</v>
      </c>
      <c r="D239" s="25"/>
      <c r="E239" s="25"/>
      <c r="F239" s="25"/>
      <c r="G239" s="25"/>
      <c r="H239" s="25"/>
      <c r="I239" s="97"/>
      <c r="J239" s="27"/>
    </row>
    <row r="240" spans="1:10" s="28" customFormat="1" ht="12.75" hidden="1">
      <c r="A240" s="24" t="s">
        <v>155</v>
      </c>
      <c r="B240" s="25">
        <f t="shared" si="17"/>
        <v>0</v>
      </c>
      <c r="C240" s="25">
        <f t="shared" si="16"/>
        <v>0</v>
      </c>
      <c r="D240" s="25"/>
      <c r="E240" s="25"/>
      <c r="F240" s="25"/>
      <c r="G240" s="25"/>
      <c r="H240" s="25"/>
      <c r="I240" s="97"/>
      <c r="J240" s="27"/>
    </row>
    <row r="241" spans="1:10" s="28" customFormat="1" ht="12.75" customHeight="1" hidden="1">
      <c r="A241" s="24" t="s">
        <v>156</v>
      </c>
      <c r="B241" s="25">
        <f t="shared" si="17"/>
        <v>0</v>
      </c>
      <c r="C241" s="25">
        <f t="shared" si="16"/>
        <v>0</v>
      </c>
      <c r="D241" s="25"/>
      <c r="E241" s="25"/>
      <c r="F241" s="25"/>
      <c r="G241" s="25"/>
      <c r="H241" s="25"/>
      <c r="I241" s="97"/>
      <c r="J241" s="27"/>
    </row>
    <row r="242" spans="1:10" s="28" customFormat="1" ht="12.75" customHeight="1" hidden="1">
      <c r="A242" s="24" t="s">
        <v>157</v>
      </c>
      <c r="B242" s="25">
        <f t="shared" si="17"/>
        <v>0</v>
      </c>
      <c r="C242" s="25">
        <f t="shared" si="16"/>
        <v>0</v>
      </c>
      <c r="D242" s="25"/>
      <c r="E242" s="25"/>
      <c r="F242" s="25"/>
      <c r="G242" s="25"/>
      <c r="H242" s="25"/>
      <c r="I242" s="97"/>
      <c r="J242" s="27"/>
    </row>
    <row r="243" spans="1:10" s="28" customFormat="1" ht="12.75" customHeight="1" hidden="1">
      <c r="A243" s="24" t="s">
        <v>171</v>
      </c>
      <c r="B243" s="25">
        <f t="shared" si="17"/>
        <v>0</v>
      </c>
      <c r="C243" s="25">
        <f t="shared" si="16"/>
        <v>0</v>
      </c>
      <c r="D243" s="25"/>
      <c r="E243" s="25"/>
      <c r="F243" s="25"/>
      <c r="G243" s="25"/>
      <c r="H243" s="25"/>
      <c r="I243" s="97"/>
      <c r="J243" s="27"/>
    </row>
    <row r="244" spans="1:10" s="28" customFormat="1" ht="12.75" customHeight="1" hidden="1">
      <c r="A244" s="24"/>
      <c r="B244" s="25">
        <f t="shared" si="17"/>
        <v>0</v>
      </c>
      <c r="C244" s="25">
        <f t="shared" si="16"/>
        <v>0</v>
      </c>
      <c r="D244" s="25"/>
      <c r="E244" s="25"/>
      <c r="F244" s="25"/>
      <c r="G244" s="25"/>
      <c r="H244" s="25"/>
      <c r="I244" s="97"/>
      <c r="J244" s="27"/>
    </row>
    <row r="245" spans="1:10" s="28" customFormat="1" ht="12.75">
      <c r="A245" s="24" t="s">
        <v>112</v>
      </c>
      <c r="B245" s="25">
        <f t="shared" si="17"/>
        <v>0</v>
      </c>
      <c r="C245" s="25">
        <f t="shared" si="16"/>
        <v>0</v>
      </c>
      <c r="D245" s="25"/>
      <c r="E245" s="25"/>
      <c r="F245" s="25"/>
      <c r="G245" s="25"/>
      <c r="H245" s="25">
        <f>H246+H247+H248</f>
        <v>0</v>
      </c>
      <c r="I245" s="97"/>
      <c r="J245" s="27"/>
    </row>
    <row r="246" spans="1:10" s="28" customFormat="1" ht="12.75">
      <c r="A246" s="24" t="s">
        <v>172</v>
      </c>
      <c r="B246" s="25">
        <f t="shared" si="17"/>
        <v>0</v>
      </c>
      <c r="C246" s="25">
        <f t="shared" si="16"/>
        <v>0</v>
      </c>
      <c r="D246" s="25"/>
      <c r="E246" s="25"/>
      <c r="F246" s="25"/>
      <c r="G246" s="25"/>
      <c r="H246" s="25"/>
      <c r="I246" s="97"/>
      <c r="J246" s="27"/>
    </row>
    <row r="247" spans="1:10" s="28" customFormat="1" ht="12.75" hidden="1">
      <c r="A247" s="24" t="s">
        <v>173</v>
      </c>
      <c r="B247" s="25">
        <f t="shared" si="17"/>
        <v>0</v>
      </c>
      <c r="C247" s="25">
        <f t="shared" si="16"/>
        <v>0</v>
      </c>
      <c r="D247" s="25"/>
      <c r="E247" s="25"/>
      <c r="F247" s="25"/>
      <c r="G247" s="25"/>
      <c r="H247" s="25"/>
      <c r="I247" s="97"/>
      <c r="J247" s="27"/>
    </row>
    <row r="248" spans="1:10" s="28" customFormat="1" ht="51" customHeight="1" hidden="1">
      <c r="A248" s="24" t="s">
        <v>118</v>
      </c>
      <c r="B248" s="25">
        <f t="shared" si="17"/>
        <v>0</v>
      </c>
      <c r="C248" s="25">
        <f t="shared" si="16"/>
        <v>0</v>
      </c>
      <c r="D248" s="25"/>
      <c r="E248" s="47"/>
      <c r="F248" s="47"/>
      <c r="G248" s="47"/>
      <c r="H248" s="47"/>
      <c r="I248" s="97"/>
      <c r="J248" s="27"/>
    </row>
    <row r="249" spans="1:10" s="28" customFormat="1" ht="12.75" hidden="1">
      <c r="A249" s="24" t="s">
        <v>162</v>
      </c>
      <c r="B249" s="25">
        <f t="shared" si="17"/>
        <v>0</v>
      </c>
      <c r="C249" s="25">
        <f t="shared" si="16"/>
        <v>0</v>
      </c>
      <c r="D249" s="25"/>
      <c r="E249" s="47"/>
      <c r="F249" s="47"/>
      <c r="G249" s="47"/>
      <c r="H249" s="47"/>
      <c r="I249" s="97"/>
      <c r="J249" s="27"/>
    </row>
    <row r="250" spans="1:10" ht="12.75">
      <c r="A250" s="24" t="s">
        <v>174</v>
      </c>
      <c r="B250" s="25">
        <v>2585200</v>
      </c>
      <c r="C250" s="25">
        <f>E250+F250+G250+H250</f>
        <v>2585200</v>
      </c>
      <c r="D250" s="25"/>
      <c r="E250" s="25">
        <v>873600</v>
      </c>
      <c r="F250" s="25">
        <v>663400</v>
      </c>
      <c r="G250" s="25">
        <v>527200</v>
      </c>
      <c r="H250" s="25">
        <v>521000</v>
      </c>
      <c r="I250" s="97"/>
      <c r="J250" s="27"/>
    </row>
    <row r="251" spans="1:10" ht="12.75">
      <c r="A251" s="24" t="s">
        <v>46</v>
      </c>
      <c r="B251" s="25">
        <f>SUM(E251:H251)</f>
        <v>0</v>
      </c>
      <c r="C251" s="25">
        <f t="shared" si="16"/>
        <v>0</v>
      </c>
      <c r="D251" s="25"/>
      <c r="E251" s="25"/>
      <c r="F251" s="25"/>
      <c r="G251" s="25"/>
      <c r="H251" s="25"/>
      <c r="I251" s="97"/>
      <c r="J251" s="27"/>
    </row>
    <row r="252" spans="1:10" s="28" customFormat="1" ht="24.75" customHeight="1">
      <c r="A252" s="24" t="s">
        <v>120</v>
      </c>
      <c r="B252" s="25">
        <f>SUM(E252:H252)</f>
        <v>0</v>
      </c>
      <c r="C252" s="25">
        <f t="shared" si="16"/>
        <v>0</v>
      </c>
      <c r="D252" s="25"/>
      <c r="E252" s="25"/>
      <c r="F252" s="25"/>
      <c r="G252" s="25"/>
      <c r="H252" s="25"/>
      <c r="I252" s="97"/>
      <c r="J252" s="27"/>
    </row>
    <row r="253" spans="1:10" s="28" customFormat="1" ht="39" customHeight="1" hidden="1">
      <c r="A253" s="31" t="s">
        <v>175</v>
      </c>
      <c r="B253" s="34">
        <f>SUM(E253:H253)</f>
        <v>0</v>
      </c>
      <c r="C253" s="34">
        <f t="shared" si="16"/>
        <v>0</v>
      </c>
      <c r="D253" s="34"/>
      <c r="E253" s="34">
        <f>E255</f>
        <v>0</v>
      </c>
      <c r="F253" s="34">
        <f>F255</f>
        <v>0</v>
      </c>
      <c r="G253" s="34">
        <f>G255</f>
        <v>0</v>
      </c>
      <c r="H253" s="34">
        <f>H255</f>
        <v>0</v>
      </c>
      <c r="I253" s="97"/>
      <c r="J253" s="27"/>
    </row>
    <row r="254" spans="1:10" s="28" customFormat="1" ht="13.5" customHeight="1" hidden="1">
      <c r="A254" s="24" t="s">
        <v>62</v>
      </c>
      <c r="B254" s="25"/>
      <c r="C254" s="25">
        <f t="shared" si="16"/>
        <v>0</v>
      </c>
      <c r="D254" s="25"/>
      <c r="E254" s="25"/>
      <c r="F254" s="25"/>
      <c r="G254" s="25"/>
      <c r="H254" s="25"/>
      <c r="I254" s="97"/>
      <c r="J254" s="27"/>
    </row>
    <row r="255" spans="1:10" s="28" customFormat="1" ht="18" customHeight="1" hidden="1">
      <c r="A255" s="31" t="s">
        <v>124</v>
      </c>
      <c r="B255" s="25">
        <f>SUM(E255:H255)</f>
        <v>0</v>
      </c>
      <c r="C255" s="25">
        <f t="shared" si="16"/>
        <v>0</v>
      </c>
      <c r="D255" s="25"/>
      <c r="E255" s="25">
        <f>E257+E260</f>
        <v>0</v>
      </c>
      <c r="F255" s="25">
        <f>F257+F260</f>
        <v>0</v>
      </c>
      <c r="G255" s="25">
        <f>G257+G260</f>
        <v>0</v>
      </c>
      <c r="H255" s="25">
        <f>H257+H260</f>
        <v>0</v>
      </c>
      <c r="I255" s="97"/>
      <c r="J255" s="27"/>
    </row>
    <row r="256" spans="1:10" s="28" customFormat="1" ht="15" customHeight="1" hidden="1">
      <c r="A256" s="24" t="s">
        <v>46</v>
      </c>
      <c r="B256" s="25"/>
      <c r="C256" s="25">
        <f t="shared" si="16"/>
        <v>0</v>
      </c>
      <c r="D256" s="25"/>
      <c r="E256" s="25"/>
      <c r="F256" s="25"/>
      <c r="G256" s="25"/>
      <c r="H256" s="25"/>
      <c r="I256" s="97"/>
      <c r="J256" s="27"/>
    </row>
    <row r="257" spans="1:10" s="28" customFormat="1" ht="18" customHeight="1" hidden="1">
      <c r="A257" s="24" t="s">
        <v>176</v>
      </c>
      <c r="B257" s="25">
        <f>SUM(E257:H257)</f>
        <v>0</v>
      </c>
      <c r="C257" s="25">
        <f t="shared" si="16"/>
        <v>0</v>
      </c>
      <c r="D257" s="25"/>
      <c r="E257" s="25"/>
      <c r="F257" s="25"/>
      <c r="G257" s="25"/>
      <c r="H257" s="25"/>
      <c r="I257" s="97"/>
      <c r="J257" s="27"/>
    </row>
    <row r="258" spans="1:10" s="28" customFormat="1" ht="24.75" customHeight="1" hidden="1">
      <c r="A258" s="24"/>
      <c r="B258" s="25"/>
      <c r="C258" s="25">
        <f t="shared" si="16"/>
        <v>0</v>
      </c>
      <c r="D258" s="25"/>
      <c r="E258" s="25"/>
      <c r="F258" s="25"/>
      <c r="G258" s="25"/>
      <c r="H258" s="25"/>
      <c r="I258" s="97"/>
      <c r="J258" s="27"/>
    </row>
    <row r="259" spans="1:10" s="28" customFormat="1" ht="57.75" customHeight="1">
      <c r="A259" s="29" t="s">
        <v>78</v>
      </c>
      <c r="B259" s="30">
        <f>B273</f>
        <v>5801391.0600000005</v>
      </c>
      <c r="C259" s="30">
        <f>E259+F259+G259+H259</f>
        <v>5801391.0600000005</v>
      </c>
      <c r="D259" s="30"/>
      <c r="E259" s="30">
        <f>E273</f>
        <v>1835491.06</v>
      </c>
      <c r="F259" s="30">
        <f>F273</f>
        <v>1321900</v>
      </c>
      <c r="G259" s="30">
        <f>G273</f>
        <v>1322000</v>
      </c>
      <c r="H259" s="30">
        <f>H273</f>
        <v>1322000</v>
      </c>
      <c r="I259" s="97"/>
      <c r="J259" s="27"/>
    </row>
    <row r="260" spans="1:10" s="28" customFormat="1" ht="12.75">
      <c r="A260" s="24" t="s">
        <v>62</v>
      </c>
      <c r="B260" s="25"/>
      <c r="C260" s="25">
        <f t="shared" si="16"/>
        <v>0</v>
      </c>
      <c r="D260" s="25"/>
      <c r="E260" s="25"/>
      <c r="F260" s="25"/>
      <c r="G260" s="25"/>
      <c r="H260" s="25"/>
      <c r="I260" s="97"/>
      <c r="J260" s="27"/>
    </row>
    <row r="261" spans="1:10" s="28" customFormat="1" ht="22.5">
      <c r="A261" s="24" t="s">
        <v>177</v>
      </c>
      <c r="B261" s="25">
        <v>5287800</v>
      </c>
      <c r="C261" s="25">
        <f aca="true" t="shared" si="18" ref="C261:C272">E261+F261+G261+H261</f>
        <v>5801391.0600000005</v>
      </c>
      <c r="D261" s="25"/>
      <c r="E261" s="25">
        <v>1835491.06</v>
      </c>
      <c r="F261" s="25">
        <f>F265</f>
        <v>1321900</v>
      </c>
      <c r="G261" s="25">
        <f>G265</f>
        <v>1322000</v>
      </c>
      <c r="H261" s="25">
        <f>H265</f>
        <v>1322000</v>
      </c>
      <c r="I261" s="97"/>
      <c r="J261" s="27"/>
    </row>
    <row r="262" spans="1:10" s="28" customFormat="1" ht="12.75">
      <c r="A262" s="24" t="s">
        <v>62</v>
      </c>
      <c r="B262" s="34"/>
      <c r="C262" s="25">
        <f t="shared" si="18"/>
        <v>0</v>
      </c>
      <c r="D262" s="34"/>
      <c r="E262" s="34"/>
      <c r="F262" s="34"/>
      <c r="G262" s="34"/>
      <c r="H262" s="34"/>
      <c r="I262" s="97"/>
      <c r="J262" s="27"/>
    </row>
    <row r="263" spans="1:10" s="28" customFormat="1" ht="12.75" hidden="1">
      <c r="A263" s="24" t="s">
        <v>178</v>
      </c>
      <c r="B263" s="25">
        <f>SUM(E263:H263)</f>
        <v>0</v>
      </c>
      <c r="C263" s="25">
        <f t="shared" si="18"/>
        <v>0</v>
      </c>
      <c r="D263" s="25"/>
      <c r="E263" s="25"/>
      <c r="F263" s="25"/>
      <c r="G263" s="25"/>
      <c r="H263" s="25"/>
      <c r="I263" s="97"/>
      <c r="J263" s="27"/>
    </row>
    <row r="264" spans="1:10" s="28" customFormat="1" ht="27.75" customHeight="1" hidden="1">
      <c r="A264" s="24" t="s">
        <v>123</v>
      </c>
      <c r="B264" s="25">
        <f>SUM(E264:H264)</f>
        <v>0</v>
      </c>
      <c r="C264" s="25">
        <f t="shared" si="18"/>
        <v>0</v>
      </c>
      <c r="D264" s="25"/>
      <c r="E264" s="25"/>
      <c r="F264" s="25"/>
      <c r="G264" s="25"/>
      <c r="H264" s="25"/>
      <c r="I264" s="97"/>
      <c r="J264" s="27"/>
    </row>
    <row r="265" spans="1:10" s="28" customFormat="1" ht="27" customHeight="1">
      <c r="A265" s="31" t="s">
        <v>124</v>
      </c>
      <c r="B265" s="25">
        <v>5287800</v>
      </c>
      <c r="C265" s="25">
        <f t="shared" si="18"/>
        <v>5801391.0600000005</v>
      </c>
      <c r="D265" s="25"/>
      <c r="E265" s="25">
        <f>E267</f>
        <v>1835491.06</v>
      </c>
      <c r="F265" s="25">
        <f>F267</f>
        <v>1321900</v>
      </c>
      <c r="G265" s="25">
        <f>G267</f>
        <v>1322000</v>
      </c>
      <c r="H265" s="25">
        <f>H267</f>
        <v>1322000</v>
      </c>
      <c r="I265" s="97"/>
      <c r="J265" s="27"/>
    </row>
    <row r="266" spans="1:10" s="28" customFormat="1" ht="12.75" customHeight="1">
      <c r="A266" s="24" t="s">
        <v>46</v>
      </c>
      <c r="B266" s="25">
        <f>SUM(E266:H266)</f>
        <v>0</v>
      </c>
      <c r="C266" s="25">
        <f t="shared" si="18"/>
        <v>0</v>
      </c>
      <c r="D266" s="25"/>
      <c r="E266" s="25"/>
      <c r="F266" s="25"/>
      <c r="G266" s="25"/>
      <c r="H266" s="25"/>
      <c r="I266" s="97"/>
      <c r="J266" s="27"/>
    </row>
    <row r="267" spans="1:10" s="28" customFormat="1" ht="22.5" customHeight="1">
      <c r="A267" s="31" t="s">
        <v>179</v>
      </c>
      <c r="B267" s="25">
        <v>5287800</v>
      </c>
      <c r="C267" s="25">
        <f t="shared" si="18"/>
        <v>5801391.0600000005</v>
      </c>
      <c r="D267" s="25"/>
      <c r="E267" s="25">
        <f>E273</f>
        <v>1835491.06</v>
      </c>
      <c r="F267" s="25">
        <f>F273</f>
        <v>1321900</v>
      </c>
      <c r="G267" s="25">
        <f>G273</f>
        <v>1322000</v>
      </c>
      <c r="H267" s="25">
        <f>H273</f>
        <v>1322000</v>
      </c>
      <c r="I267" s="97"/>
      <c r="J267" s="27"/>
    </row>
    <row r="268" spans="1:10" s="28" customFormat="1" ht="12.75">
      <c r="A268" s="24" t="s">
        <v>46</v>
      </c>
      <c r="B268" s="25">
        <f>SUM(E268:H268)</f>
        <v>0</v>
      </c>
      <c r="C268" s="25">
        <f t="shared" si="18"/>
        <v>0</v>
      </c>
      <c r="D268" s="25"/>
      <c r="E268" s="25"/>
      <c r="F268" s="25"/>
      <c r="G268" s="25"/>
      <c r="H268" s="25"/>
      <c r="I268" s="97"/>
      <c r="J268" s="27"/>
    </row>
    <row r="269" spans="1:10" ht="22.5" customHeight="1" hidden="1">
      <c r="A269" s="24" t="s">
        <v>148</v>
      </c>
      <c r="B269" s="25">
        <f>SUM(E269:H269)</f>
        <v>0</v>
      </c>
      <c r="C269" s="25">
        <f t="shared" si="18"/>
        <v>0</v>
      </c>
      <c r="D269" s="25"/>
      <c r="E269" s="25"/>
      <c r="F269" s="25"/>
      <c r="G269" s="25"/>
      <c r="H269" s="25"/>
      <c r="I269" s="97"/>
      <c r="J269" s="27"/>
    </row>
    <row r="270" spans="1:10" ht="22.5" customHeight="1" hidden="1">
      <c r="A270" s="24"/>
      <c r="B270" s="25">
        <f>SUM(E270:H270)</f>
        <v>0</v>
      </c>
      <c r="C270" s="25">
        <f t="shared" si="18"/>
        <v>0</v>
      </c>
      <c r="D270" s="25"/>
      <c r="E270" s="25"/>
      <c r="F270" s="25"/>
      <c r="G270" s="25"/>
      <c r="H270" s="25"/>
      <c r="I270" s="97"/>
      <c r="J270" s="27"/>
    </row>
    <row r="271" spans="1:10" ht="33.75" customHeight="1" hidden="1">
      <c r="A271" s="24" t="s">
        <v>129</v>
      </c>
      <c r="B271" s="25">
        <f>SUM(E271:H271)</f>
        <v>0</v>
      </c>
      <c r="C271" s="25">
        <f t="shared" si="18"/>
        <v>0</v>
      </c>
      <c r="D271" s="25"/>
      <c r="E271" s="25"/>
      <c r="F271" s="25"/>
      <c r="G271" s="25"/>
      <c r="H271" s="25"/>
      <c r="I271" s="97"/>
      <c r="J271" s="27"/>
    </row>
    <row r="272" spans="1:10" ht="22.5" hidden="1">
      <c r="A272" s="24" t="s">
        <v>130</v>
      </c>
      <c r="B272" s="25">
        <f>SUM(E272:H272)</f>
        <v>0</v>
      </c>
      <c r="C272" s="25">
        <f t="shared" si="18"/>
        <v>0</v>
      </c>
      <c r="D272" s="25"/>
      <c r="E272" s="25"/>
      <c r="F272" s="25"/>
      <c r="G272" s="25"/>
      <c r="H272" s="25"/>
      <c r="I272" s="97"/>
      <c r="J272" s="27"/>
    </row>
    <row r="273" spans="1:10" ht="12.75">
      <c r="A273" s="24" t="s">
        <v>180</v>
      </c>
      <c r="B273" s="25">
        <f>C273</f>
        <v>5801391.0600000005</v>
      </c>
      <c r="C273" s="25">
        <f>E273+F273+G273+H273</f>
        <v>5801391.0600000005</v>
      </c>
      <c r="D273" s="25"/>
      <c r="E273" s="25">
        <v>1835491.06</v>
      </c>
      <c r="F273" s="25">
        <v>1321900</v>
      </c>
      <c r="G273" s="25">
        <v>1322000</v>
      </c>
      <c r="H273" s="25">
        <v>1322000</v>
      </c>
      <c r="I273" s="97"/>
      <c r="J273" s="27"/>
    </row>
    <row r="274" spans="1:10" ht="22.5" hidden="1">
      <c r="A274" s="48" t="s">
        <v>132</v>
      </c>
      <c r="B274" s="49">
        <f>SUM(E274:H274)</f>
        <v>0</v>
      </c>
      <c r="C274" s="25">
        <f t="shared" si="16"/>
        <v>0</v>
      </c>
      <c r="D274" s="49"/>
      <c r="E274" s="49"/>
      <c r="F274" s="49"/>
      <c r="G274" s="49"/>
      <c r="H274" s="49"/>
      <c r="I274" s="97"/>
      <c r="J274" s="27"/>
    </row>
    <row r="275" spans="1:10" ht="22.5" hidden="1">
      <c r="A275" s="48" t="s">
        <v>133</v>
      </c>
      <c r="B275" s="49">
        <f>SUM(E275:H275)</f>
        <v>0</v>
      </c>
      <c r="C275" s="25">
        <f t="shared" si="16"/>
        <v>0</v>
      </c>
      <c r="D275" s="49"/>
      <c r="E275" s="49"/>
      <c r="F275" s="49"/>
      <c r="G275" s="49"/>
      <c r="H275" s="49"/>
      <c r="I275" s="97"/>
      <c r="J275" s="27"/>
    </row>
    <row r="276" spans="1:10" ht="33.75" hidden="1">
      <c r="A276" s="48" t="s">
        <v>134</v>
      </c>
      <c r="B276" s="49">
        <f>SUM(E276:H276)</f>
        <v>0</v>
      </c>
      <c r="C276" s="25">
        <f t="shared" si="16"/>
        <v>0</v>
      </c>
      <c r="D276" s="49"/>
      <c r="E276" s="49"/>
      <c r="F276" s="49"/>
      <c r="G276" s="49"/>
      <c r="H276" s="49"/>
      <c r="I276" s="97"/>
      <c r="J276" s="27"/>
    </row>
    <row r="277" spans="1:10" ht="22.5">
      <c r="A277" s="29" t="s">
        <v>181</v>
      </c>
      <c r="B277" s="30">
        <f>B278+B279+B280+B281+B282+B283+B284</f>
        <v>284549.57</v>
      </c>
      <c r="C277" s="36">
        <f aca="true" t="shared" si="19" ref="C277:C284">E277+F277+G277+H277</f>
        <v>284549.57</v>
      </c>
      <c r="D277" s="30"/>
      <c r="E277" s="30">
        <f>E278+E279+E280+E281+E282+E283+E284</f>
        <v>88316.09</v>
      </c>
      <c r="F277" s="30">
        <f>F278+F279+F280+F281+F282+F283+F284</f>
        <v>39588.68</v>
      </c>
      <c r="G277" s="30">
        <f>G278+G279+G280+G281+G282+G283+G284</f>
        <v>106644.8</v>
      </c>
      <c r="H277" s="30">
        <f>H278+H279+H280+H281+H282+H283+H284</f>
        <v>50000</v>
      </c>
      <c r="I277" s="97"/>
      <c r="J277" s="27"/>
    </row>
    <row r="278" spans="1:10" s="28" customFormat="1" ht="12.75">
      <c r="A278" s="31" t="str">
        <f>A124</f>
        <v>заработная плата (КЭСР 211)</v>
      </c>
      <c r="B278" s="34">
        <f>C278</f>
        <v>64774.990000000005</v>
      </c>
      <c r="C278" s="25">
        <f t="shared" si="19"/>
        <v>64774.990000000005</v>
      </c>
      <c r="D278" s="34"/>
      <c r="E278" s="34">
        <v>12550</v>
      </c>
      <c r="F278" s="34">
        <v>27224.99</v>
      </c>
      <c r="G278" s="34">
        <v>0</v>
      </c>
      <c r="H278" s="34">
        <v>25000</v>
      </c>
      <c r="I278" s="97"/>
      <c r="J278" s="27"/>
    </row>
    <row r="279" spans="1:10" ht="12.75">
      <c r="A279" s="31" t="str">
        <f>A126</f>
        <v>начисления на выплаты по оплате труда (КЭСР 213)</v>
      </c>
      <c r="B279" s="34">
        <f aca="true" t="shared" si="20" ref="B279:B284">C279</f>
        <v>19908.54</v>
      </c>
      <c r="C279" s="25">
        <f t="shared" si="19"/>
        <v>19908.54</v>
      </c>
      <c r="D279" s="34"/>
      <c r="E279" s="34">
        <v>3790.09</v>
      </c>
      <c r="F279" s="34">
        <v>8221.96</v>
      </c>
      <c r="G279" s="34">
        <v>346.49</v>
      </c>
      <c r="H279" s="34">
        <v>7550</v>
      </c>
      <c r="I279" s="97"/>
      <c r="J279" s="27"/>
    </row>
    <row r="280" spans="1:10" ht="12.75">
      <c r="A280" s="31" t="str">
        <f>$A$129</f>
        <v>Услуги связи (КЭСР 221)</v>
      </c>
      <c r="B280" s="34">
        <f t="shared" si="20"/>
        <v>43.46</v>
      </c>
      <c r="C280" s="25">
        <f t="shared" si="19"/>
        <v>43.46</v>
      </c>
      <c r="D280" s="34"/>
      <c r="E280" s="34">
        <v>0</v>
      </c>
      <c r="F280" s="34">
        <v>43.46</v>
      </c>
      <c r="G280" s="34">
        <v>0</v>
      </c>
      <c r="H280" s="34"/>
      <c r="I280" s="97"/>
      <c r="J280" s="27"/>
    </row>
    <row r="281" spans="1:10" ht="12.75">
      <c r="A281" s="31" t="s">
        <v>163</v>
      </c>
      <c r="B281" s="34">
        <f t="shared" si="20"/>
        <v>96726.79</v>
      </c>
      <c r="C281" s="25">
        <f t="shared" si="19"/>
        <v>96726.79</v>
      </c>
      <c r="D281" s="34"/>
      <c r="E281" s="34">
        <v>71976</v>
      </c>
      <c r="F281" s="34">
        <v>1972.48</v>
      </c>
      <c r="G281" s="34">
        <v>22778.31</v>
      </c>
      <c r="H281" s="34"/>
      <c r="I281" s="97"/>
      <c r="J281" s="27"/>
    </row>
    <row r="282" spans="1:10" s="28" customFormat="1" ht="12.75">
      <c r="A282" s="31" t="s">
        <v>239</v>
      </c>
      <c r="B282" s="34">
        <f t="shared" si="20"/>
        <v>3600</v>
      </c>
      <c r="C282" s="25">
        <f t="shared" si="19"/>
        <v>3600</v>
      </c>
      <c r="D282" s="34"/>
      <c r="E282" s="34"/>
      <c r="F282" s="34"/>
      <c r="G282" s="34">
        <v>3600</v>
      </c>
      <c r="H282" s="34"/>
      <c r="I282" s="97"/>
      <c r="J282" s="27"/>
    </row>
    <row r="283" spans="1:10" ht="12.75">
      <c r="A283" s="31" t="str">
        <f>$A$99</f>
        <v>Прочие расходы (КЭСР 290) всего</v>
      </c>
      <c r="B283" s="34">
        <f t="shared" si="20"/>
        <v>2426.79</v>
      </c>
      <c r="C283" s="25">
        <f t="shared" si="19"/>
        <v>2426.79</v>
      </c>
      <c r="D283" s="34"/>
      <c r="E283" s="34">
        <v>0</v>
      </c>
      <c r="F283" s="34">
        <v>2125.79</v>
      </c>
      <c r="G283" s="34">
        <v>301</v>
      </c>
      <c r="H283" s="34"/>
      <c r="I283" s="97"/>
      <c r="J283" s="27"/>
    </row>
    <row r="284" spans="1:10" ht="12.75">
      <c r="A284" s="31" t="s">
        <v>243</v>
      </c>
      <c r="B284" s="34">
        <f t="shared" si="20"/>
        <v>97069</v>
      </c>
      <c r="C284" s="25">
        <f t="shared" si="19"/>
        <v>97069</v>
      </c>
      <c r="D284" s="34"/>
      <c r="E284" s="34">
        <v>0</v>
      </c>
      <c r="F284" s="34">
        <v>0</v>
      </c>
      <c r="G284" s="34">
        <v>79619</v>
      </c>
      <c r="H284" s="34">
        <v>17450</v>
      </c>
      <c r="I284" s="97"/>
      <c r="J284" s="27"/>
    </row>
    <row r="285" spans="1:10" ht="12.75">
      <c r="A285" s="24" t="s">
        <v>182</v>
      </c>
      <c r="B285" s="25">
        <v>0</v>
      </c>
      <c r="C285" s="25">
        <f t="shared" si="16"/>
        <v>0</v>
      </c>
      <c r="D285" s="25"/>
      <c r="E285" s="25"/>
      <c r="F285" s="25"/>
      <c r="G285" s="25"/>
      <c r="H285" s="25"/>
      <c r="I285" s="97"/>
      <c r="J285" s="27"/>
    </row>
    <row r="286" spans="1:10" ht="12.75">
      <c r="A286" s="51" t="s">
        <v>183</v>
      </c>
      <c r="B286" s="52">
        <f>F286</f>
        <v>0</v>
      </c>
      <c r="C286" s="25">
        <f t="shared" si="16"/>
        <v>0</v>
      </c>
      <c r="D286" s="52"/>
      <c r="E286" s="52"/>
      <c r="F286" s="52"/>
      <c r="G286" s="26"/>
      <c r="H286" s="26"/>
      <c r="I286" s="97"/>
      <c r="J286" s="27"/>
    </row>
    <row r="288" spans="1:5" ht="12.75">
      <c r="A288" s="17" t="s">
        <v>184</v>
      </c>
      <c r="E288" t="s">
        <v>185</v>
      </c>
    </row>
    <row r="290" spans="1:5" ht="12.75">
      <c r="A290" s="17" t="s">
        <v>186</v>
      </c>
      <c r="E290" t="s">
        <v>246</v>
      </c>
    </row>
  </sheetData>
  <sheetProtection selectLockedCells="1" selectUnlockedCells="1"/>
  <mergeCells count="8">
    <mergeCell ref="K11:N11"/>
    <mergeCell ref="A4:A6"/>
    <mergeCell ref="B4:H4"/>
    <mergeCell ref="I4:I6"/>
    <mergeCell ref="J4:J6"/>
    <mergeCell ref="B5:B6"/>
    <mergeCell ref="C5:D5"/>
    <mergeCell ref="E5:H5"/>
  </mergeCells>
  <printOptions/>
  <pageMargins left="0.2298611111111111" right="0.19652777777777777" top="0.4604166666666667" bottom="0.25" header="0.24027777777777778" footer="0.5118055555555555"/>
  <pageSetup horizontalDpi="300" verticalDpi="300" orientation="landscape" paperSize="9" scale="97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8"/>
  <sheetViews>
    <sheetView zoomScalePageLayoutView="0" workbookViewId="0" topLeftCell="A1">
      <selection activeCell="B1" sqref="B1:J29"/>
    </sheetView>
  </sheetViews>
  <sheetFormatPr defaultColWidth="9.140625" defaultRowHeight="12.75"/>
  <cols>
    <col min="2" max="2" width="27.57421875" style="0" customWidth="1"/>
    <col min="3" max="3" width="9.8515625" style="0" customWidth="1"/>
    <col min="4" max="4" width="11.140625" style="0" customWidth="1"/>
    <col min="5" max="5" width="10.7109375" style="0" customWidth="1"/>
    <col min="6" max="6" width="10.57421875" style="0" customWidth="1"/>
    <col min="7" max="7" width="10.00390625" style="0" customWidth="1"/>
    <col min="8" max="8" width="10.7109375" style="0" customWidth="1"/>
  </cols>
  <sheetData>
    <row r="2" spans="2:8" ht="12.75">
      <c r="B2" s="160" t="s">
        <v>187</v>
      </c>
      <c r="C2" s="160"/>
      <c r="D2" s="160"/>
      <c r="E2" s="160"/>
      <c r="F2" s="160"/>
      <c r="G2" s="160"/>
      <c r="H2" s="160"/>
    </row>
    <row r="4" spans="2:8" ht="22.5" customHeight="1">
      <c r="B4" s="161" t="s">
        <v>49</v>
      </c>
      <c r="C4" s="162" t="s">
        <v>188</v>
      </c>
      <c r="D4" s="161" t="s">
        <v>189</v>
      </c>
      <c r="E4" s="161"/>
      <c r="F4" s="161"/>
      <c r="G4" s="161"/>
      <c r="H4" s="161"/>
    </row>
    <row r="5" spans="2:8" ht="12.75">
      <c r="B5" s="161"/>
      <c r="C5" s="162"/>
      <c r="D5" s="161" t="s">
        <v>190</v>
      </c>
      <c r="E5" s="161" t="s">
        <v>191</v>
      </c>
      <c r="F5" s="161"/>
      <c r="G5" s="161"/>
      <c r="H5" s="161"/>
    </row>
    <row r="6" spans="2:8" ht="12.75">
      <c r="B6" s="161"/>
      <c r="C6" s="162"/>
      <c r="D6" s="161"/>
      <c r="E6" s="53" t="s">
        <v>192</v>
      </c>
      <c r="F6" s="53" t="s">
        <v>193</v>
      </c>
      <c r="G6" s="53" t="s">
        <v>194</v>
      </c>
      <c r="H6" s="53" t="s">
        <v>195</v>
      </c>
    </row>
    <row r="7" spans="2:8" ht="12.75"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</row>
    <row r="8" spans="2:8" ht="20.25" customHeight="1">
      <c r="B8" s="54" t="s">
        <v>196</v>
      </c>
      <c r="C8" s="54" t="s">
        <v>197</v>
      </c>
      <c r="D8" s="53">
        <f>(E8+F8+G8+H8)/4</f>
        <v>114</v>
      </c>
      <c r="E8" s="53">
        <v>121</v>
      </c>
      <c r="F8" s="53">
        <v>110</v>
      </c>
      <c r="G8" s="53">
        <v>110</v>
      </c>
      <c r="H8" s="53">
        <v>115</v>
      </c>
    </row>
    <row r="9" spans="2:8" ht="53.25" customHeight="1">
      <c r="B9" s="55" t="s">
        <v>198</v>
      </c>
      <c r="C9" s="54" t="s">
        <v>16</v>
      </c>
      <c r="D9" s="53">
        <f>(E9+F9+G9+H9)/4</f>
        <v>22000</v>
      </c>
      <c r="E9" s="53">
        <v>21000</v>
      </c>
      <c r="F9" s="53">
        <v>21000</v>
      </c>
      <c r="G9" s="53">
        <v>21000</v>
      </c>
      <c r="H9" s="53">
        <v>25000</v>
      </c>
    </row>
    <row r="10" spans="2:8" ht="19.5" customHeight="1">
      <c r="B10" s="54" t="s">
        <v>199</v>
      </c>
      <c r="C10" s="55" t="s">
        <v>200</v>
      </c>
      <c r="D10" s="120">
        <f>F10+G10+H10+E10</f>
        <v>25368.930050000003</v>
      </c>
      <c r="E10" s="120">
        <f>('п.п. 5'!E55+'п.п. 5'!E122+'п.п. 5'!E278+'п.п. 5'!E279)/1000</f>
        <v>6109.18661</v>
      </c>
      <c r="F10" s="120">
        <f>('п.п. 5'!F55+'п.п. 5'!F122+'п.п. 5'!F278+'п.п. 5'!F279)/1000</f>
        <v>6410.34695</v>
      </c>
      <c r="G10" s="120">
        <f>('п.п. 5'!G55+'п.п. 5'!G122+'п.п. 5'!G278+'п.п. 5'!G279)/1000</f>
        <v>6483.44649</v>
      </c>
      <c r="H10" s="120">
        <f>('п.п. 5'!H55+'п.п. 5'!H122+'п.п. 5'!H278+'п.п. 5'!H279)/1000</f>
        <v>6365.95</v>
      </c>
    </row>
    <row r="11" spans="2:8" ht="19.5" customHeight="1">
      <c r="B11" s="54" t="s">
        <v>201</v>
      </c>
      <c r="C11" s="55" t="s">
        <v>200</v>
      </c>
      <c r="D11" s="120">
        <f>E11+F11+G11+H11</f>
        <v>19580.37151</v>
      </c>
      <c r="E11" s="120">
        <f>('п.п. 5'!E57+'п.п. 5'!E124+'п.п. 5'!E278)/1000</f>
        <v>4429.3419</v>
      </c>
      <c r="F11" s="120">
        <f>('п.п. 5'!F57+'п.п. 5'!F124+'п.п. 5'!F278)/1000</f>
        <v>5028.0296100000005</v>
      </c>
      <c r="G11" s="120">
        <f>('п.п. 5'!G57+'п.п. 5'!G124+'п.п. 5'!G278)/1000</f>
        <v>5636.63642</v>
      </c>
      <c r="H11" s="120">
        <f>('п.п. 5'!H57+'п.п. 5'!H124+'п.п. 5'!H278)/1000</f>
        <v>4486.36358</v>
      </c>
    </row>
    <row r="12" spans="2:8" ht="57" customHeight="1">
      <c r="B12" s="55" t="s">
        <v>202</v>
      </c>
      <c r="C12" s="54" t="s">
        <v>203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</row>
    <row r="13" spans="2:8" ht="61.5" customHeight="1">
      <c r="B13" s="55" t="s">
        <v>204</v>
      </c>
      <c r="C13" s="54" t="s">
        <v>205</v>
      </c>
      <c r="D13" s="121">
        <f>(E13+F13+G13+H13)/4</f>
        <v>83.75</v>
      </c>
      <c r="E13" s="53">
        <v>78</v>
      </c>
      <c r="F13" s="53">
        <v>86</v>
      </c>
      <c r="G13" s="53">
        <v>85</v>
      </c>
      <c r="H13" s="53">
        <v>86</v>
      </c>
    </row>
    <row r="17" spans="6:8" ht="12.75">
      <c r="F17" s="56" t="s">
        <v>206</v>
      </c>
      <c r="G17" s="1"/>
      <c r="H17" s="1"/>
    </row>
    <row r="19" spans="2:10" ht="12.75">
      <c r="B19" s="139" t="s">
        <v>247</v>
      </c>
      <c r="C19" s="157"/>
      <c r="D19" s="157"/>
      <c r="E19" s="157"/>
      <c r="F19" s="157"/>
      <c r="G19" s="157"/>
      <c r="H19" s="157"/>
      <c r="I19" s="157"/>
      <c r="J19" s="157"/>
    </row>
    <row r="20" spans="2:10" ht="14.25">
      <c r="B20" s="158" t="s">
        <v>207</v>
      </c>
      <c r="C20" s="158"/>
      <c r="D20" s="158"/>
      <c r="E20" s="158"/>
      <c r="F20" s="158"/>
      <c r="G20" s="158"/>
      <c r="H20" s="158"/>
      <c r="I20" s="158"/>
      <c r="J20" s="158"/>
    </row>
    <row r="22" spans="2:10" ht="12.75">
      <c r="B22" s="139" t="s">
        <v>248</v>
      </c>
      <c r="C22" s="157"/>
      <c r="D22" s="157"/>
      <c r="E22" s="157"/>
      <c r="F22" s="157"/>
      <c r="G22" s="157"/>
      <c r="H22" s="157"/>
      <c r="I22" s="157"/>
      <c r="J22" s="157"/>
    </row>
    <row r="23" spans="2:10" ht="14.25">
      <c r="B23" s="158" t="s">
        <v>207</v>
      </c>
      <c r="C23" s="158"/>
      <c r="D23" s="158"/>
      <c r="E23" s="158"/>
      <c r="F23" s="158"/>
      <c r="G23" s="158"/>
      <c r="H23" s="158"/>
      <c r="I23" s="158"/>
      <c r="J23" s="158"/>
    </row>
    <row r="25" spans="2:10" ht="12.75">
      <c r="B25" s="159" t="s">
        <v>249</v>
      </c>
      <c r="C25" s="159"/>
      <c r="D25" s="159"/>
      <c r="E25" s="159"/>
      <c r="F25" s="159"/>
      <c r="G25" s="159"/>
      <c r="H25" s="159"/>
      <c r="I25" s="159"/>
      <c r="J25" s="159"/>
    </row>
    <row r="26" spans="2:10" ht="14.25">
      <c r="B26" s="158" t="s">
        <v>208</v>
      </c>
      <c r="C26" s="158"/>
      <c r="D26" s="158"/>
      <c r="E26" s="158"/>
      <c r="F26" s="158"/>
      <c r="G26" s="158"/>
      <c r="H26" s="158"/>
      <c r="I26" s="158"/>
      <c r="J26" s="158"/>
    </row>
    <row r="27" ht="12.75">
      <c r="B27" t="s">
        <v>209</v>
      </c>
    </row>
    <row r="28" ht="12.75">
      <c r="B28" t="s">
        <v>210</v>
      </c>
    </row>
  </sheetData>
  <sheetProtection selectLockedCells="1" selectUnlockedCells="1"/>
  <mergeCells count="12">
    <mergeCell ref="B2:H2"/>
    <mergeCell ref="B4:B6"/>
    <mergeCell ref="C4:C6"/>
    <mergeCell ref="D4:H4"/>
    <mergeCell ref="D5:D6"/>
    <mergeCell ref="E5:H5"/>
    <mergeCell ref="B19:J19"/>
    <mergeCell ref="B20:J20"/>
    <mergeCell ref="B22:J22"/>
    <mergeCell ref="B23:J23"/>
    <mergeCell ref="B25:J25"/>
    <mergeCell ref="B26:J26"/>
  </mergeCells>
  <printOptions/>
  <pageMargins left="0.5298611111111111" right="0.3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H29" sqref="H29"/>
    </sheetView>
  </sheetViews>
  <sheetFormatPr defaultColWidth="11.57421875" defaultRowHeight="12.75"/>
  <cols>
    <col min="1" max="3" width="11.57421875" style="0" customWidth="1"/>
    <col min="4" max="4" width="4.421875" style="0" customWidth="1"/>
    <col min="5" max="5" width="11.57421875" style="0" customWidth="1"/>
    <col min="6" max="6" width="5.421875" style="0" customWidth="1"/>
    <col min="7" max="7" width="11.57421875" style="0" customWidth="1"/>
    <col min="8" max="8" width="5.00390625" style="0" customWidth="1"/>
    <col min="9" max="9" width="13.28125" style="0" customWidth="1"/>
  </cols>
  <sheetData>
    <row r="2" spans="1:9" ht="41.25" customHeight="1">
      <c r="A2" s="176" t="s">
        <v>211</v>
      </c>
      <c r="B2" s="176"/>
      <c r="C2" s="176"/>
      <c r="D2" s="176"/>
      <c r="E2" s="176"/>
      <c r="F2" s="176"/>
      <c r="G2" s="176"/>
      <c r="H2" s="176"/>
      <c r="I2" s="176"/>
    </row>
    <row r="4" spans="1:9" ht="42" customHeight="1">
      <c r="A4" s="175"/>
      <c r="B4" s="175"/>
      <c r="C4" s="177" t="s">
        <v>212</v>
      </c>
      <c r="D4" s="177"/>
      <c r="E4" s="177" t="s">
        <v>213</v>
      </c>
      <c r="F4" s="177"/>
      <c r="G4" s="177" t="s">
        <v>214</v>
      </c>
      <c r="H4" s="177"/>
      <c r="I4" s="57" t="s">
        <v>215</v>
      </c>
    </row>
    <row r="5" spans="1:9" ht="12.75">
      <c r="A5" s="173" t="s">
        <v>216</v>
      </c>
      <c r="B5" s="173"/>
      <c r="C5" s="174">
        <f>C7+C22+C12</f>
        <v>30038280.05</v>
      </c>
      <c r="D5" s="174"/>
      <c r="E5" s="174">
        <f>E7+E12+E22</f>
        <v>31343587.09</v>
      </c>
      <c r="F5" s="174"/>
      <c r="G5" s="174">
        <f>G12+G21</f>
        <v>2999240.9</v>
      </c>
      <c r="H5" s="174"/>
      <c r="I5" s="58">
        <f>I12+I22+I7</f>
        <v>284506.11</v>
      </c>
    </row>
    <row r="6" spans="1:9" ht="12.75">
      <c r="A6" s="175" t="s">
        <v>62</v>
      </c>
      <c r="B6" s="175"/>
      <c r="C6" s="172"/>
      <c r="D6" s="172"/>
      <c r="E6" s="172"/>
      <c r="F6" s="172"/>
      <c r="G6" s="172"/>
      <c r="H6" s="172"/>
      <c r="I6" s="59"/>
    </row>
    <row r="7" spans="1:9" ht="22.5" customHeight="1">
      <c r="A7" s="169" t="s">
        <v>217</v>
      </c>
      <c r="B7" s="169"/>
      <c r="C7" s="174">
        <f>E7+G7+I7</f>
        <v>25369180.05</v>
      </c>
      <c r="D7" s="174"/>
      <c r="E7" s="174">
        <f>E9+E11+E10</f>
        <v>25284496.52</v>
      </c>
      <c r="F7" s="174"/>
      <c r="G7" s="174">
        <v>0</v>
      </c>
      <c r="H7" s="174"/>
      <c r="I7" s="58">
        <f>I9+I10+I11</f>
        <v>84683.53</v>
      </c>
    </row>
    <row r="8" spans="1:9" ht="12.75">
      <c r="A8" s="175" t="s">
        <v>46</v>
      </c>
      <c r="B8" s="175"/>
      <c r="C8" s="172"/>
      <c r="D8" s="172"/>
      <c r="E8" s="172"/>
      <c r="F8" s="172"/>
      <c r="G8" s="172"/>
      <c r="H8" s="172"/>
      <c r="I8" s="59"/>
    </row>
    <row r="9" spans="1:9" ht="12.75">
      <c r="A9" s="171" t="s">
        <v>218</v>
      </c>
      <c r="B9" s="171"/>
      <c r="C9" s="172">
        <v>19249700</v>
      </c>
      <c r="D9" s="172"/>
      <c r="E9" s="172">
        <f>'п.п. 5'!C57+'п.п. 5'!C124</f>
        <v>19515596.52</v>
      </c>
      <c r="F9" s="172"/>
      <c r="G9" s="172">
        <v>0</v>
      </c>
      <c r="H9" s="172"/>
      <c r="I9" s="60">
        <f>'п.п. 5'!C278</f>
        <v>64774.990000000005</v>
      </c>
    </row>
    <row r="10" spans="1:9" ht="12.75">
      <c r="A10" s="171" t="s">
        <v>219</v>
      </c>
      <c r="B10" s="171"/>
      <c r="C10" s="172">
        <v>4200</v>
      </c>
      <c r="D10" s="172"/>
      <c r="E10" s="172">
        <f>'п.п. 5'!C125+'п.п. 5'!C58</f>
        <v>4200</v>
      </c>
      <c r="F10" s="172"/>
      <c r="G10" s="172">
        <v>0</v>
      </c>
      <c r="H10" s="172"/>
      <c r="I10" s="59">
        <v>0</v>
      </c>
    </row>
    <row r="11" spans="1:9" ht="22.5" customHeight="1">
      <c r="A11" s="167" t="s">
        <v>220</v>
      </c>
      <c r="B11" s="167"/>
      <c r="C11" s="172">
        <v>5764700</v>
      </c>
      <c r="D11" s="172"/>
      <c r="E11" s="172">
        <f>'п.п. 5'!C59+'п.п. 5'!C126</f>
        <v>5764700</v>
      </c>
      <c r="F11" s="172"/>
      <c r="G11" s="172">
        <v>0</v>
      </c>
      <c r="H11" s="172"/>
      <c r="I11" s="60">
        <f>'п.п. 5'!C279</f>
        <v>19908.54</v>
      </c>
    </row>
    <row r="12" spans="1:9" ht="12.75">
      <c r="A12" s="173" t="s">
        <v>221</v>
      </c>
      <c r="B12" s="173"/>
      <c r="C12" s="174">
        <f>C14+C15+C16+C18+C19+C20</f>
        <v>4174900</v>
      </c>
      <c r="D12" s="174"/>
      <c r="E12" s="174">
        <f>E14+E15+E16+E18+E19+E20</f>
        <v>4938097.640000001</v>
      </c>
      <c r="F12" s="174"/>
      <c r="G12" s="174">
        <f>'п.п. 5'!C207+'п.п. 5'!C193+'п.п. 5'!C190+'п.п. 5'!C170</f>
        <v>414040.9</v>
      </c>
      <c r="H12" s="174"/>
      <c r="I12" s="61">
        <f>I16+I18+I19+I20</f>
        <v>102753.57999999999</v>
      </c>
    </row>
    <row r="13" spans="1:9" ht="12.75">
      <c r="A13" s="175" t="s">
        <v>46</v>
      </c>
      <c r="B13" s="175"/>
      <c r="C13" s="172"/>
      <c r="D13" s="172"/>
      <c r="E13" s="172"/>
      <c r="F13" s="172"/>
      <c r="G13" s="172"/>
      <c r="H13" s="172"/>
      <c r="I13" s="60"/>
    </row>
    <row r="14" spans="1:9" ht="12.75">
      <c r="A14" s="171" t="s">
        <v>222</v>
      </c>
      <c r="B14" s="171"/>
      <c r="C14" s="172">
        <v>50000</v>
      </c>
      <c r="D14" s="172"/>
      <c r="E14" s="172">
        <f>'п.п. 5'!C129</f>
        <v>54676</v>
      </c>
      <c r="F14" s="172"/>
      <c r="G14" s="172">
        <v>0</v>
      </c>
      <c r="H14" s="172"/>
      <c r="I14" s="59">
        <f>'п.п. 5'!C280</f>
        <v>43.46</v>
      </c>
    </row>
    <row r="15" spans="1:9" ht="12.75">
      <c r="A15" s="171" t="s">
        <v>223</v>
      </c>
      <c r="B15" s="171"/>
      <c r="C15" s="172">
        <f>E15</f>
        <v>0</v>
      </c>
      <c r="D15" s="172"/>
      <c r="E15" s="172">
        <v>0</v>
      </c>
      <c r="F15" s="172"/>
      <c r="G15" s="172">
        <v>0</v>
      </c>
      <c r="H15" s="172"/>
      <c r="I15" s="60">
        <v>0</v>
      </c>
    </row>
    <row r="16" spans="1:9" ht="12.75">
      <c r="A16" s="171" t="s">
        <v>224</v>
      </c>
      <c r="B16" s="171"/>
      <c r="C16" s="172">
        <v>3285000</v>
      </c>
      <c r="D16" s="172"/>
      <c r="E16" s="172">
        <f>'п.п. 5'!C64</f>
        <v>3798519.8200000003</v>
      </c>
      <c r="F16" s="172"/>
      <c r="G16" s="172"/>
      <c r="H16" s="172"/>
      <c r="I16" s="59"/>
    </row>
    <row r="17" spans="1:9" ht="22.5" customHeight="1">
      <c r="A17" s="167" t="s">
        <v>225</v>
      </c>
      <c r="B17" s="167"/>
      <c r="C17" s="172"/>
      <c r="D17" s="172"/>
      <c r="E17" s="172"/>
      <c r="F17" s="172"/>
      <c r="G17" s="172"/>
      <c r="H17" s="172"/>
      <c r="I17" s="60"/>
    </row>
    <row r="18" spans="1:9" ht="22.5" customHeight="1">
      <c r="A18" s="167" t="s">
        <v>226</v>
      </c>
      <c r="B18" s="167"/>
      <c r="C18" s="163">
        <v>265100</v>
      </c>
      <c r="D18" s="163"/>
      <c r="E18" s="163">
        <f>'п.п. 5'!C73</f>
        <v>510101.82000000007</v>
      </c>
      <c r="F18" s="163"/>
      <c r="G18" s="163">
        <f>'п.п. 5'!C170+'п.п. 5'!C190+'п.п. 5'!C193+'п.п. 5'!C207</f>
        <v>414040.9</v>
      </c>
      <c r="H18" s="163"/>
      <c r="I18" s="60">
        <f>'п.п. 5'!C281</f>
        <v>96726.79</v>
      </c>
    </row>
    <row r="19" spans="1:9" ht="14.25" customHeight="1">
      <c r="A19" s="167" t="s">
        <v>227</v>
      </c>
      <c r="B19" s="167"/>
      <c r="C19" s="163">
        <v>311200</v>
      </c>
      <c r="D19" s="163"/>
      <c r="E19" s="163">
        <f>'п.п. 5'!C86</f>
        <v>311200</v>
      </c>
      <c r="F19" s="163"/>
      <c r="G19" s="163"/>
      <c r="H19" s="163"/>
      <c r="I19" s="60">
        <f>'п.п. 5'!C282</f>
        <v>3600</v>
      </c>
    </row>
    <row r="20" spans="1:9" ht="14.25" customHeight="1">
      <c r="A20" s="167" t="s">
        <v>228</v>
      </c>
      <c r="B20" s="167"/>
      <c r="C20" s="163">
        <v>263600</v>
      </c>
      <c r="D20" s="163"/>
      <c r="E20" s="163">
        <f>'п.п. 5'!C99</f>
        <v>263600</v>
      </c>
      <c r="F20" s="163"/>
      <c r="G20" s="163"/>
      <c r="H20" s="163"/>
      <c r="I20" s="60">
        <f>'п.п. 5'!C283</f>
        <v>2426.79</v>
      </c>
    </row>
    <row r="21" spans="1:10" ht="14.25" customHeight="1">
      <c r="A21" s="167" t="s">
        <v>251</v>
      </c>
      <c r="B21" s="167"/>
      <c r="C21" s="163"/>
      <c r="D21" s="163"/>
      <c r="E21" s="163"/>
      <c r="F21" s="163"/>
      <c r="G21" s="163">
        <f>'п.п. 5'!C234</f>
        <v>2585200</v>
      </c>
      <c r="H21" s="163"/>
      <c r="I21" s="60"/>
      <c r="J21" s="124"/>
    </row>
    <row r="22" spans="1:9" ht="22.5" customHeight="1">
      <c r="A22" s="169" t="s">
        <v>229</v>
      </c>
      <c r="B22" s="169"/>
      <c r="C22" s="170">
        <f>C24+C25</f>
        <v>494200</v>
      </c>
      <c r="D22" s="170"/>
      <c r="E22" s="170">
        <f>E24+E25</f>
        <v>1120992.93</v>
      </c>
      <c r="F22" s="170"/>
      <c r="G22" s="170">
        <f>G24+G25</f>
        <v>0</v>
      </c>
      <c r="H22" s="170"/>
      <c r="I22" s="58">
        <f>I24+I25</f>
        <v>97069</v>
      </c>
    </row>
    <row r="23" spans="1:9" ht="14.25" customHeight="1">
      <c r="A23" s="165" t="s">
        <v>46</v>
      </c>
      <c r="B23" s="165"/>
      <c r="C23" s="163"/>
      <c r="D23" s="163"/>
      <c r="E23" s="163"/>
      <c r="F23" s="163"/>
      <c r="G23" s="163"/>
      <c r="H23" s="163"/>
      <c r="I23" s="60"/>
    </row>
    <row r="24" spans="1:9" ht="22.5" customHeight="1">
      <c r="A24" s="167" t="s">
        <v>230</v>
      </c>
      <c r="B24" s="167"/>
      <c r="C24" s="163"/>
      <c r="D24" s="163"/>
      <c r="E24" s="163">
        <f>'п.п. 5'!C146</f>
        <v>501268.93</v>
      </c>
      <c r="F24" s="163"/>
      <c r="G24" s="163"/>
      <c r="H24" s="163"/>
      <c r="I24" s="60"/>
    </row>
    <row r="25" spans="1:9" ht="22.5" customHeight="1">
      <c r="A25" s="167" t="s">
        <v>231</v>
      </c>
      <c r="B25" s="167"/>
      <c r="C25" s="163">
        <v>494200</v>
      </c>
      <c r="D25" s="163"/>
      <c r="E25" s="163">
        <f>'п.п. 5'!C107+'п.п. 5'!C149</f>
        <v>619724</v>
      </c>
      <c r="F25" s="163"/>
      <c r="G25" s="163"/>
      <c r="H25" s="163"/>
      <c r="I25" s="60">
        <f>'п.п. 5'!C284</f>
        <v>97069</v>
      </c>
    </row>
    <row r="26" spans="1:9" ht="12.75">
      <c r="A26" s="168"/>
      <c r="B26" s="168"/>
      <c r="C26" s="168"/>
      <c r="D26" s="168"/>
      <c r="E26" s="168"/>
      <c r="F26" s="168"/>
      <c r="G26" s="168"/>
      <c r="H26" s="168"/>
      <c r="I26" s="62"/>
    </row>
    <row r="27" spans="1:9" ht="14.25" customHeight="1">
      <c r="A27" s="164" t="s">
        <v>232</v>
      </c>
      <c r="B27" s="164"/>
      <c r="C27" s="164"/>
      <c r="D27" s="164"/>
      <c r="E27" s="164" t="s">
        <v>250</v>
      </c>
      <c r="F27" s="164"/>
      <c r="G27" s="164"/>
      <c r="H27" s="164"/>
      <c r="I27" s="63"/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2.75">
      <c r="A29" s="166" t="s">
        <v>233</v>
      </c>
      <c r="B29" s="166"/>
      <c r="C29" s="63" t="s">
        <v>250</v>
      </c>
      <c r="D29" s="63"/>
      <c r="E29" s="166" t="s">
        <v>234</v>
      </c>
      <c r="F29" s="166"/>
      <c r="G29" s="63"/>
      <c r="H29" s="63"/>
      <c r="I29" s="63"/>
    </row>
  </sheetData>
  <sheetProtection selectLockedCells="1" selectUnlockedCells="1"/>
  <mergeCells count="99">
    <mergeCell ref="A2:I2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E22:F22"/>
    <mergeCell ref="G22:H22"/>
    <mergeCell ref="A21:B21"/>
    <mergeCell ref="C21:D21"/>
    <mergeCell ref="A18:B18"/>
    <mergeCell ref="C18:D18"/>
    <mergeCell ref="E18:F18"/>
    <mergeCell ref="G18:H18"/>
    <mergeCell ref="A19:B19"/>
    <mergeCell ref="C19:D19"/>
    <mergeCell ref="A24:B24"/>
    <mergeCell ref="C24:D24"/>
    <mergeCell ref="E24:F24"/>
    <mergeCell ref="G24:H24"/>
    <mergeCell ref="A20:B20"/>
    <mergeCell ref="C20:D20"/>
    <mergeCell ref="E20:F20"/>
    <mergeCell ref="G20:H20"/>
    <mergeCell ref="A22:B22"/>
    <mergeCell ref="C22:D22"/>
    <mergeCell ref="A29:B29"/>
    <mergeCell ref="E29:F29"/>
    <mergeCell ref="A25:B25"/>
    <mergeCell ref="C25:D25"/>
    <mergeCell ref="E25:F25"/>
    <mergeCell ref="G25:H25"/>
    <mergeCell ref="A26:B26"/>
    <mergeCell ref="C26:D26"/>
    <mergeCell ref="E26:F26"/>
    <mergeCell ref="G26:H26"/>
    <mergeCell ref="E21:F21"/>
    <mergeCell ref="G21:H21"/>
    <mergeCell ref="A27:B27"/>
    <mergeCell ref="C27:D27"/>
    <mergeCell ref="E27:F27"/>
    <mergeCell ref="G27:H27"/>
    <mergeCell ref="A23:B23"/>
    <mergeCell ref="C23:D23"/>
    <mergeCell ref="E23:F23"/>
    <mergeCell ref="G23:H2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0">
      <selection activeCell="F13" sqref="F13"/>
    </sheetView>
  </sheetViews>
  <sheetFormatPr defaultColWidth="9.140625" defaultRowHeight="12.75"/>
  <cols>
    <col min="1" max="1" width="25.7109375" style="0" customWidth="1"/>
  </cols>
  <sheetData>
    <row r="2" spans="1:7" ht="12.75">
      <c r="A2" s="160" t="s">
        <v>187</v>
      </c>
      <c r="B2" s="160"/>
      <c r="C2" s="160"/>
      <c r="D2" s="160"/>
      <c r="E2" s="160"/>
      <c r="F2" s="160"/>
      <c r="G2" s="160"/>
    </row>
    <row r="4" spans="1:7" ht="12.75">
      <c r="A4" s="161" t="s">
        <v>49</v>
      </c>
      <c r="B4" s="162" t="s">
        <v>188</v>
      </c>
      <c r="C4" s="161" t="s">
        <v>189</v>
      </c>
      <c r="D4" s="161"/>
      <c r="E4" s="161"/>
      <c r="F4" s="161"/>
      <c r="G4" s="161"/>
    </row>
    <row r="5" spans="1:7" ht="12.75">
      <c r="A5" s="161"/>
      <c r="B5" s="162"/>
      <c r="C5" s="161" t="s">
        <v>190</v>
      </c>
      <c r="D5" s="161" t="s">
        <v>191</v>
      </c>
      <c r="E5" s="161"/>
      <c r="F5" s="161"/>
      <c r="G5" s="161"/>
    </row>
    <row r="6" spans="1:7" ht="12.75">
      <c r="A6" s="161"/>
      <c r="B6" s="162"/>
      <c r="C6" s="161"/>
      <c r="D6" s="53" t="s">
        <v>192</v>
      </c>
      <c r="E6" s="53" t="s">
        <v>193</v>
      </c>
      <c r="F6" s="53" t="s">
        <v>194</v>
      </c>
      <c r="G6" s="53" t="s">
        <v>195</v>
      </c>
    </row>
    <row r="7" spans="1:7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2.75">
      <c r="A8" s="54" t="s">
        <v>196</v>
      </c>
      <c r="B8" s="54" t="s">
        <v>197</v>
      </c>
      <c r="C8" s="53">
        <f>(D8+E8+F8+G8)/4</f>
        <v>114</v>
      </c>
      <c r="D8" s="53">
        <v>121</v>
      </c>
      <c r="E8" s="53">
        <v>110</v>
      </c>
      <c r="F8" s="53">
        <v>110</v>
      </c>
      <c r="G8" s="53">
        <v>115</v>
      </c>
    </row>
    <row r="9" spans="1:7" ht="25.5">
      <c r="A9" s="55" t="s">
        <v>198</v>
      </c>
      <c r="B9" s="54" t="s">
        <v>16</v>
      </c>
      <c r="C9" s="53">
        <f>(D9+E9+F9+G9)/4</f>
        <v>22000</v>
      </c>
      <c r="D9" s="53">
        <v>21000</v>
      </c>
      <c r="E9" s="53">
        <v>21000</v>
      </c>
      <c r="F9" s="53">
        <v>21000</v>
      </c>
      <c r="G9" s="53">
        <v>25000</v>
      </c>
    </row>
    <row r="10" spans="1:7" ht="12.75">
      <c r="A10" s="54" t="s">
        <v>199</v>
      </c>
      <c r="B10" s="55" t="s">
        <v>200</v>
      </c>
      <c r="C10" s="120">
        <f>E10+F10+G10+D10</f>
        <v>19002.98005</v>
      </c>
      <c r="D10" s="120">
        <f>('п.п. 5'!D55+'п.п. 5'!D122+'п.п. 5'!D278+'п.п. 5'!D279)/1000</f>
        <v>0</v>
      </c>
      <c r="E10" s="120">
        <f>('п.п. 5'!E55+'п.п. 5'!E122+'п.п. 5'!E278+'п.п. 5'!E279)/1000</f>
        <v>6109.18661</v>
      </c>
      <c r="F10" s="120">
        <f>('п.п. 5'!F55+'п.п. 5'!F122+'п.п. 5'!F278+'п.п. 5'!F279)/1000</f>
        <v>6410.34695</v>
      </c>
      <c r="G10" s="120">
        <f>('п.п. 5'!G55+'п.п. 5'!G122+'п.п. 5'!G278+'п.п. 5'!G279)/1000</f>
        <v>6483.44649</v>
      </c>
    </row>
    <row r="11" spans="1:7" ht="12.75">
      <c r="A11" s="54" t="s">
        <v>201</v>
      </c>
      <c r="B11" s="55" t="s">
        <v>200</v>
      </c>
      <c r="C11" s="120">
        <f>D11+E11+F11+G11</f>
        <v>15094.00793</v>
      </c>
      <c r="D11" s="120">
        <f>('п.п. 5'!D57+'п.п. 5'!D124+'п.п. 5'!D278)/1000</f>
        <v>0</v>
      </c>
      <c r="E11" s="120">
        <f>('п.п. 5'!E57+'п.п. 5'!E124+'п.п. 5'!E278)/1000</f>
        <v>4429.3419</v>
      </c>
      <c r="F11" s="120">
        <f>('п.п. 5'!F57+'п.п. 5'!F124+'п.п. 5'!F278)/1000</f>
        <v>5028.0296100000005</v>
      </c>
      <c r="G11" s="120">
        <f>('п.п. 5'!G57+'п.п. 5'!G124+'п.п. 5'!G278)/1000</f>
        <v>5636.63642</v>
      </c>
    </row>
    <row r="12" spans="1:7" ht="51">
      <c r="A12" s="55" t="s">
        <v>202</v>
      </c>
      <c r="B12" s="54" t="s">
        <v>203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</row>
    <row r="13" spans="1:7" ht="51">
      <c r="A13" s="55" t="s">
        <v>204</v>
      </c>
      <c r="B13" s="54" t="s">
        <v>205</v>
      </c>
      <c r="C13" s="121">
        <f>(D13+E13+F13+G13)/4</f>
        <v>83.75</v>
      </c>
      <c r="D13" s="53">
        <v>78</v>
      </c>
      <c r="E13" s="53">
        <v>86</v>
      </c>
      <c r="F13" s="53">
        <v>85</v>
      </c>
      <c r="G13" s="53">
        <v>86</v>
      </c>
    </row>
    <row r="17" spans="5:7" ht="12.75">
      <c r="E17" s="56" t="s">
        <v>206</v>
      </c>
      <c r="F17" s="1"/>
      <c r="G17" s="1"/>
    </row>
    <row r="19" spans="1:9" ht="12.75">
      <c r="A19" s="139" t="s">
        <v>247</v>
      </c>
      <c r="B19" s="157"/>
      <c r="C19" s="157"/>
      <c r="D19" s="157"/>
      <c r="E19" s="157"/>
      <c r="F19" s="157"/>
      <c r="G19" s="157"/>
      <c r="H19" s="157"/>
      <c r="I19" s="157"/>
    </row>
    <row r="20" spans="1:9" ht="14.25">
      <c r="A20" s="158" t="s">
        <v>207</v>
      </c>
      <c r="B20" s="158"/>
      <c r="C20" s="158"/>
      <c r="D20" s="158"/>
      <c r="E20" s="158"/>
      <c r="F20" s="158"/>
      <c r="G20" s="158"/>
      <c r="H20" s="158"/>
      <c r="I20" s="158"/>
    </row>
    <row r="22" spans="1:9" ht="12.75">
      <c r="A22" s="139" t="s">
        <v>248</v>
      </c>
      <c r="B22" s="157"/>
      <c r="C22" s="157"/>
      <c r="D22" s="157"/>
      <c r="E22" s="157"/>
      <c r="F22" s="157"/>
      <c r="G22" s="157"/>
      <c r="H22" s="157"/>
      <c r="I22" s="157"/>
    </row>
    <row r="23" spans="1:9" ht="14.25">
      <c r="A23" s="158" t="s">
        <v>207</v>
      </c>
      <c r="B23" s="158"/>
      <c r="C23" s="158"/>
      <c r="D23" s="158"/>
      <c r="E23" s="158"/>
      <c r="F23" s="158"/>
      <c r="G23" s="158"/>
      <c r="H23" s="158"/>
      <c r="I23" s="158"/>
    </row>
    <row r="25" spans="1:9" ht="12.75">
      <c r="A25" s="159" t="s">
        <v>249</v>
      </c>
      <c r="B25" s="159"/>
      <c r="C25" s="159"/>
      <c r="D25" s="159"/>
      <c r="E25" s="159"/>
      <c r="F25" s="159"/>
      <c r="G25" s="159"/>
      <c r="H25" s="159"/>
      <c r="I25" s="159"/>
    </row>
    <row r="26" spans="1:9" ht="14.25">
      <c r="A26" s="158" t="s">
        <v>208</v>
      </c>
      <c r="B26" s="158"/>
      <c r="C26" s="158"/>
      <c r="D26" s="158"/>
      <c r="E26" s="158"/>
      <c r="F26" s="158"/>
      <c r="G26" s="158"/>
      <c r="H26" s="158"/>
      <c r="I26" s="158"/>
    </row>
    <row r="27" ht="12.75">
      <c r="A27" t="s">
        <v>209</v>
      </c>
    </row>
    <row r="28" ht="12.75">
      <c r="A28" t="s">
        <v>210</v>
      </c>
    </row>
  </sheetData>
  <sheetProtection/>
  <mergeCells count="12">
    <mergeCell ref="A2:G2"/>
    <mergeCell ref="A4:A6"/>
    <mergeCell ref="B4:B6"/>
    <mergeCell ref="C4:G4"/>
    <mergeCell ref="C5:C6"/>
    <mergeCell ref="D5:G5"/>
    <mergeCell ref="A19:I19"/>
    <mergeCell ref="A20:I20"/>
    <mergeCell ref="A22:I22"/>
    <mergeCell ref="A23:I23"/>
    <mergeCell ref="A25:I25"/>
    <mergeCell ref="A26:I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</cp:lastModifiedBy>
  <cp:lastPrinted>2016-10-22T15:36:44Z</cp:lastPrinted>
  <dcterms:modified xsi:type="dcterms:W3CDTF">2016-10-22T15:36:57Z</dcterms:modified>
  <cp:category/>
  <cp:version/>
  <cp:contentType/>
  <cp:contentStatus/>
</cp:coreProperties>
</file>